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08" activeTab="0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ailway" sheetId="6" r:id="rId6"/>
    <sheet name="ROHTAK ROAD" sheetId="7" r:id="rId7"/>
    <sheet name="STEPPED UP GENCO" sheetId="8" r:id="rId8"/>
    <sheet name="FINAL EX. SUMMARY" sheetId="9" r:id="rId9"/>
    <sheet name="PRAGATI" sheetId="10" r:id="rId10"/>
    <sheet name="Sheet1" sheetId="11" r:id="rId11"/>
  </sheets>
  <definedNames>
    <definedName name="_xlnm.Print_Area" localSheetId="2">'BRPL'!$A$1:$S$215</definedName>
    <definedName name="_xlnm.Print_Area" localSheetId="1">'BYPL'!$A$1:$Q$174</definedName>
    <definedName name="_xlnm.Print_Area" localSheetId="8">'FINAL EX. SUMMARY'!$A$1:$Q$41</definedName>
    <definedName name="_xlnm.Print_Area" localSheetId="4">'MES'!$A$1:$Q$59</definedName>
    <definedName name="_xlnm.Print_Area" localSheetId="0">'NDPL'!$A$1:$Q$169</definedName>
    <definedName name="_xlnm.Print_Area" localSheetId="9">'PRAGATI'!$A$1:$Q$25</definedName>
    <definedName name="_xlnm.Print_Area" localSheetId="6">'ROHTAK ROAD'!$A$1:$Q$43</definedName>
  </definedNames>
  <calcPr fullCalcOnLoad="1"/>
</workbook>
</file>

<file path=xl/sharedStrings.xml><?xml version="1.0" encoding="utf-8"?>
<sst xmlns="http://schemas.openxmlformats.org/spreadsheetml/2006/main" count="1712" uniqueCount="491">
  <si>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</si>
  <si>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</si>
  <si>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</si>
  <si>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</si>
  <si>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</si>
  <si>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</si>
  <si>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</si>
  <si>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</si>
  <si>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</si>
  <si>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</si>
  <si>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</si>
  <si>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</si>
  <si>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</si>
  <si>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</si>
  <si>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</si>
  <si>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</si>
  <si>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</si>
  <si>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</si>
  <si>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</si>
  <si>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</si>
  <si>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</si>
  <si>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</si>
  <si>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</si>
  <si>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</si>
  <si>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</si>
  <si>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</si>
  <si>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</si>
  <si>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</si>
  <si>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</si>
  <si>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</si>
  <si>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</si>
  <si>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</si>
  <si>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</si>
  <si>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</si>
  <si>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</si>
  <si>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</si>
  <si>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</si>
  <si>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</si>
  <si>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</si>
  <si>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</si>
  <si>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</si>
  <si>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</si>
  <si>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</si>
  <si>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</si>
  <si>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</si>
  <si>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</si>
  <si>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</si>
  <si>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</si>
  <si>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</si>
  <si>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</si>
  <si>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</si>
  <si>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</si>
  <si>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</si>
  <si>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</si>
  <si>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</si>
  <si>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</si>
  <si>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</si>
  <si>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</si>
  <si>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</si>
  <si>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</si>
  <si>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</si>
  <si>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</si>
  <si>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</si>
  <si>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</si>
  <si>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</si>
  <si>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</si>
  <si>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</si>
  <si>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</si>
  <si>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</si>
  <si>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</si>
  <si>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</si>
  <si>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</si>
  <si>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</si>
  <si>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</si>
  <si>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</si>
  <si>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</si>
  <si>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</si>
  <si>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</si>
  <si>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</si>
  <si>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</si>
  <si>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</si>
  <si>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</si>
  <si>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</si>
  <si>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</si>
  <si>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</si>
  <si>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</si>
  <si>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</si>
  <si>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</si>
  <si>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</si>
  <si>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</si>
  <si>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</si>
  <si>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</si>
  <si>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</si>
  <si>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</si>
  <si>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</si>
  <si>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</si>
  <si>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</si>
  <si>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</si>
  <si>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</si>
  <si>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</si>
  <si>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</si>
  <si>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</si>
  <si>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</si>
  <si>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</si>
  <si>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</si>
  <si>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</si>
  <si>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</si>
  <si>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</si>
  <si>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</si>
  <si>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</si>
  <si>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</si>
  <si>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</si>
  <si>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</si>
  <si>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</si>
  <si>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</si>
  <si>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</si>
  <si>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</si>
  <si>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</si>
  <si>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</si>
  <si>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</si>
  <si>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</si>
  <si>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</si>
  <si>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</si>
  <si>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</si>
  <si>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</si>
  <si>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</si>
  <si>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</si>
  <si>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</si>
  <si>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</si>
  <si>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</si>
  <si>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</si>
  <si>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</si>
  <si>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</si>
  <si>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</si>
  <si>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</si>
  <si>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</si>
  <si>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</si>
  <si>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</si>
  <si>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</si>
  <si>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</si>
  <si>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</si>
  <si>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</si>
  <si>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</si>
  <si>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</si>
  <si>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</si>
  <si>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</si>
  <si>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</si>
  <si>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</si>
  <si>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</si>
  <si>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</si>
  <si>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</si>
  <si>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</si>
  <si>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</si>
  <si>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</si>
  <si>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</si>
  <si>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</si>
  <si>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</si>
  <si>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</si>
  <si>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</si>
  <si>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</si>
  <si>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</si>
  <si>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</si>
  <si>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</si>
  <si>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</si>
  <si>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</si>
  <si>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</si>
  <si>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</si>
  <si>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</si>
  <si>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</si>
  <si>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</si>
  <si>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</si>
  <si>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</si>
  <si>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</si>
  <si>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</si>
  <si>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</si>
  <si>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</si>
  <si>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</si>
  <si>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</si>
  <si>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</si>
  <si>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</si>
  <si>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</si>
  <si>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</si>
  <si>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</si>
  <si>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</si>
  <si>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</si>
  <si>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</si>
  <si>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</si>
  <si>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</si>
  <si>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</si>
  <si>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</si>
  <si>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</si>
  <si>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</si>
  <si>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</si>
  <si>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</si>
  <si>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</si>
  <si>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</si>
  <si>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</si>
  <si>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</si>
  <si>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</si>
  <si>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</si>
  <si>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</si>
  <si>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</si>
  <si>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</si>
  <si>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</si>
  <si>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</si>
  <si>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</si>
  <si>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</si>
  <si>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</si>
  <si>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</si>
  <si>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</si>
  <si>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</si>
  <si>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</si>
  <si>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</si>
  <si>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</si>
  <si>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</si>
  <si>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</si>
  <si>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</si>
  <si>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</si>
  <si>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</si>
  <si>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</si>
  <si>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</si>
  <si>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</si>
  <si>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</si>
  <si>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</si>
  <si>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</si>
  <si>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</si>
  <si>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</si>
  <si>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</si>
  <si>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</si>
  <si>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</si>
  <si>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</si>
  <si>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</si>
  <si>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</si>
  <si>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</si>
  <si>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</si>
  <si>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</si>
  <si>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</si>
  <si>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</si>
  <si>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</si>
  <si>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</si>
  <si>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</si>
  <si>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</si>
  <si>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</si>
  <si>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</si>
  <si>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</si>
  <si>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</si>
  <si>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</si>
  <si>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</si>
  <si>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</si>
  <si>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</si>
  <si>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</si>
  <si>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</si>
  <si>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</si>
  <si>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</si>
  <si>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</si>
  <si>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</si>
  <si>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</si>
  <si>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</si>
  <si>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</si>
  <si>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</si>
  <si>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</si>
  <si>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</si>
  <si>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</si>
  <si>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</si>
  <si>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</si>
  <si>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</si>
  <si>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</si>
  <si>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</si>
  <si>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</si>
  <si>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</si>
  <si>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</si>
  <si>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</si>
  <si>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</si>
  <si>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</si>
  <si>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</si>
  <si>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</si>
  <si>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</si>
  <si>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</si>
  <si>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</si>
  <si>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</si>
  <si>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</si>
  <si>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</si>
  <si>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</si>
  <si>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</si>
  <si>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</si>
  <si>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</si>
  <si>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</si>
  <si>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</si>
  <si>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</si>
  <si>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</si>
  <si>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</si>
  <si>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</si>
  <si>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</si>
  <si>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</si>
  <si>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</si>
  <si>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</si>
  <si>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</si>
  <si>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</si>
  <si>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</si>
  <si>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</si>
  <si>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</si>
  <si>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</si>
  <si>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</si>
  <si>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</si>
  <si>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</si>
  <si>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</si>
  <si>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</si>
  <si>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</si>
  <si>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</si>
  <si>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</si>
  <si>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</si>
  <si>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</si>
  <si>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</si>
  <si>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</si>
  <si>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</si>
  <si>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</si>
  <si>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</si>
  <si>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</si>
  <si>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</si>
  <si>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</si>
  <si>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</si>
  <si>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</si>
  <si>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</si>
  <si>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</si>
  <si>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</si>
  <si>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</si>
  <si>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</si>
  <si>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</si>
  <si>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</si>
  <si>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</si>
  <si>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</si>
  <si>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</si>
  <si>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</si>
  <si>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</si>
  <si>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</si>
  <si>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</si>
  <si>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</si>
  <si>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</si>
  <si>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</si>
  <si>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</si>
  <si>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</si>
  <si>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</si>
  <si>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</si>
  <si>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</si>
  <si>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</si>
  <si>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</si>
  <si>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</si>
  <si>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</si>
  <si>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</si>
  <si>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</si>
  <si>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</si>
  <si>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</si>
  <si>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</si>
  <si>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</si>
  <si>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</si>
  <si>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</si>
  <si>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</si>
  <si>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</si>
  <si>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</si>
  <si>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</si>
  <si>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</si>
  <si>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</si>
  <si>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</si>
  <si>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</si>
  <si>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</si>
  <si>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</si>
  <si>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</si>
  <si>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</si>
  <si>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</si>
  <si>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</si>
  <si>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</si>
  <si>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</si>
  <si>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</si>
  <si>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</si>
  <si>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</si>
  <si>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</si>
  <si>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</si>
  <si>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</si>
  <si>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</si>
  <si>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</si>
  <si>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</si>
  <si>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</si>
  <si>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</si>
  <si>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</si>
  <si>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</si>
  <si>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</si>
  <si>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</si>
  <si>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</si>
  <si>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</si>
  <si>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</si>
  <si>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</si>
  <si>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</si>
  <si>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</si>
  <si>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</si>
  <si>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</si>
  <si>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</si>
  <si>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</si>
  <si>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</si>
  <si>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</si>
  <si>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</si>
  <si>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</si>
  <si>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</si>
  <si>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</si>
  <si>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</si>
  <si>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</si>
  <si>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</si>
  <si>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</si>
  <si>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</si>
  <si>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</si>
  <si>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</si>
  <si>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</si>
  <si>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</si>
  <si>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</si>
  <si>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</si>
  <si>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</si>
  <si>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</si>
  <si>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</si>
  <si>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</si>
  <si>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</si>
  <si>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</si>
  <si>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</si>
  <si>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</si>
  <si>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</si>
  <si>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</si>
  <si>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</si>
  <si>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</si>
  <si>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</si>
  <si>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</si>
  <si>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</si>
  <si>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</si>
  <si>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</si>
  <si>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</si>
  <si>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</si>
  <si>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</si>
  <si>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</si>
  <si>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</si>
  <si>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</si>
  <si>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</si>
  <si>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</si>
  <si>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PAAPANKALAN-III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</si>
  <si>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</si>
  <si>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</si>
  <si>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</si>
  <si>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</si>
  <si>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</si>
  <si>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</si>
  <si>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</si>
  <si>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</si>
  <si>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</si>
  <si>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</si>
  <si>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</si>
  <si>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20MVATX-1</t>
  </si>
  <si>
    <t>16MVA TX-1</t>
  </si>
  <si>
    <t>PPK-1</t>
  </si>
  <si>
    <t>SAGARPUR</t>
  </si>
  <si>
    <t>6)</t>
  </si>
  <si>
    <t>N.Railway</t>
  </si>
  <si>
    <t>N.RAILWAY=</t>
  </si>
  <si>
    <t>w.e.f 03-05-2018</t>
  </si>
  <si>
    <t>w.e.f 03-05-18</t>
  </si>
  <si>
    <t>w.e.f 07/05/18</t>
  </si>
  <si>
    <t>R.K.PURAM</t>
  </si>
  <si>
    <t>33KV I/C-1</t>
  </si>
  <si>
    <t>33KV I/C-2</t>
  </si>
  <si>
    <t>66KV I/C-1</t>
  </si>
  <si>
    <t>66KV I/C-2</t>
  </si>
  <si>
    <t>w.e.f 18/05/18</t>
  </si>
  <si>
    <t>w.e.f 31/05/18</t>
  </si>
  <si>
    <t>220KV DMRC-2</t>
  </si>
  <si>
    <t>220KV DMRC-1</t>
  </si>
  <si>
    <t>w.e.f 04/06/18</t>
  </si>
  <si>
    <t>w.e.f 11/06/18</t>
  </si>
  <si>
    <t>w.e.f 21/06/18</t>
  </si>
  <si>
    <t>w.e.f 3/7/18</t>
  </si>
  <si>
    <t>w.e.f 23/7/18</t>
  </si>
  <si>
    <t>w.e.f 30/7/18</t>
  </si>
  <si>
    <t>66KV Rly Ckt-1</t>
  </si>
  <si>
    <t>66KV Rly Ckt-2</t>
  </si>
  <si>
    <t>TUGLAKABAD</t>
  </si>
  <si>
    <t>OCTOBER-2018</t>
  </si>
  <si>
    <t>FINAL READING 31/10/2018</t>
  </si>
  <si>
    <t xml:space="preserve">                           PERIOD 1st OCTOBER-2018 TO 31st OCTOBER-2018</t>
  </si>
  <si>
    <t>Data till 29/10</t>
  </si>
  <si>
    <t>w.e.f 18/10/18</t>
  </si>
  <si>
    <t>Mtr faulty</t>
  </si>
  <si>
    <t>Assessment</t>
  </si>
  <si>
    <t>Mtr Faulty</t>
  </si>
  <si>
    <t>Check Meter Data</t>
  </si>
  <si>
    <t>Data till 15/10</t>
  </si>
  <si>
    <t>INTIAL READING 1/10/2018</t>
  </si>
  <si>
    <t>Note :Sharing taken from wk-32 abt bill 2018-19</t>
  </si>
</sst>
</file>

<file path=xl/styles.xml><?xml version="1.0" encoding="utf-8"?>
<styleSheet xmlns="http://schemas.openxmlformats.org/spreadsheetml/2006/main">
  <numFmts count="4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* #,##0_);_(* \(#,##0\);_(* &quot;-&quot;_);_(@_)"/>
    <numFmt numFmtId="170" formatCode="_(&quot;₹&quot;\ * #,##0.00_);_(&quot;₹&quot;\ * \(#,##0.00\);_(&quot;₹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.0000"/>
    <numFmt numFmtId="193" formatCode="0.000"/>
    <numFmt numFmtId="194" formatCode="0.0"/>
    <numFmt numFmtId="195" formatCode="0.00000"/>
    <numFmt numFmtId="196" formatCode="0.0000000"/>
    <numFmt numFmtId="197" formatCode="0.000000"/>
    <numFmt numFmtId="198" formatCode="0_);\(0\)"/>
    <numFmt numFmtId="199" formatCode="[$-409]h:mm:ss\ AM/PM"/>
    <numFmt numFmtId="200" formatCode="[$-409]dddd\,\ mmmm\ dd\,\ yyyy"/>
    <numFmt numFmtId="201" formatCode="0.000_);\(0.000\)"/>
  </numFmts>
  <fonts count="105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4"/>
      <color indexed="8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0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1" applyNumberFormat="0" applyAlignment="0" applyProtection="0"/>
    <xf numFmtId="0" fontId="9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4" fillId="28" borderId="0" applyNumberFormat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8" fillId="29" borderId="1" applyNumberFormat="0" applyAlignment="0" applyProtection="0"/>
    <xf numFmtId="0" fontId="99" fillId="0" borderId="6" applyNumberFormat="0" applyFill="0" applyAlignment="0" applyProtection="0"/>
    <xf numFmtId="0" fontId="100" fillId="30" borderId="0" applyNumberFormat="0" applyBorder="0" applyAlignment="0" applyProtection="0"/>
    <xf numFmtId="0" fontId="0" fillId="31" borderId="7" applyNumberFormat="0" applyFont="0" applyAlignment="0" applyProtection="0"/>
    <xf numFmtId="0" fontId="101" fillId="26" borderId="8" applyNumberFormat="0" applyAlignment="0" applyProtection="0"/>
    <xf numFmtId="9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9" applyNumberFormat="0" applyFill="0" applyAlignment="0" applyProtection="0"/>
    <xf numFmtId="0" fontId="104" fillId="0" borderId="0" applyNumberFormat="0" applyFill="0" applyBorder="0" applyAlignment="0" applyProtection="0"/>
  </cellStyleXfs>
  <cellXfs count="812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92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93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92" fontId="4" fillId="0" borderId="20" xfId="0" applyNumberFormat="1" applyFont="1" applyFill="1" applyBorder="1" applyAlignment="1">
      <alignment/>
    </xf>
    <xf numFmtId="192" fontId="4" fillId="0" borderId="12" xfId="0" applyNumberFormat="1" applyFont="1" applyFill="1" applyBorder="1" applyAlignment="1">
      <alignment/>
    </xf>
    <xf numFmtId="192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92" fontId="2" fillId="0" borderId="0" xfId="0" applyNumberFormat="1" applyFont="1" applyFill="1" applyAlignment="1">
      <alignment horizontal="center"/>
    </xf>
    <xf numFmtId="19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9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92" fontId="0" fillId="0" borderId="0" xfId="0" applyNumberFormat="1" applyAlignment="1">
      <alignment/>
    </xf>
    <xf numFmtId="192" fontId="17" fillId="0" borderId="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93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92" fontId="7" fillId="0" borderId="21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0" xfId="0" applyFont="1" applyFill="1" applyBorder="1" applyAlignment="1">
      <alignment horizontal="center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92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92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92" fontId="2" fillId="0" borderId="33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2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92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92" fontId="28" fillId="0" borderId="0" xfId="0" applyNumberFormat="1" applyFont="1" applyBorder="1" applyAlignment="1">
      <alignment/>
    </xf>
    <xf numFmtId="192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92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92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92" fontId="9" fillId="0" borderId="0" xfId="0" applyNumberFormat="1" applyFont="1" applyBorder="1" applyAlignment="1">
      <alignment horizontal="center"/>
    </xf>
    <xf numFmtId="0" fontId="31" fillId="0" borderId="26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7" xfId="0" applyFont="1" applyBorder="1" applyAlignment="1">
      <alignment/>
    </xf>
    <xf numFmtId="0" fontId="34" fillId="0" borderId="27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7" fillId="0" borderId="27" xfId="0" applyFont="1" applyBorder="1" applyAlignment="1">
      <alignment/>
    </xf>
    <xf numFmtId="0" fontId="38" fillId="0" borderId="27" xfId="0" applyFont="1" applyBorder="1" applyAlignment="1">
      <alignment/>
    </xf>
    <xf numFmtId="0" fontId="39" fillId="0" borderId="27" xfId="0" applyFont="1" applyBorder="1" applyAlignment="1">
      <alignment horizontal="left"/>
    </xf>
    <xf numFmtId="0" fontId="15" fillId="0" borderId="27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7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92" fontId="19" fillId="0" borderId="2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92" fontId="21" fillId="0" borderId="20" xfId="0" applyNumberFormat="1" applyFont="1" applyFill="1" applyBorder="1" applyAlignment="1">
      <alignment/>
    </xf>
    <xf numFmtId="192" fontId="21" fillId="0" borderId="20" xfId="0" applyNumberFormat="1" applyFont="1" applyFill="1" applyBorder="1" applyAlignment="1">
      <alignment horizontal="center"/>
    </xf>
    <xf numFmtId="192" fontId="21" fillId="0" borderId="3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92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192" fontId="4" fillId="0" borderId="11" xfId="0" applyNumberFormat="1" applyFont="1" applyFill="1" applyBorder="1" applyAlignment="1">
      <alignment horizontal="center"/>
    </xf>
    <xf numFmtId="192" fontId="17" fillId="0" borderId="11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92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6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92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92" fontId="25" fillId="0" borderId="0" xfId="0" applyNumberFormat="1" applyFont="1" applyBorder="1" applyAlignment="1">
      <alignment/>
    </xf>
    <xf numFmtId="192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192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horizontal="left"/>
    </xf>
    <xf numFmtId="0" fontId="62" fillId="0" borderId="26" xfId="0" applyFont="1" applyFill="1" applyBorder="1" applyAlignment="1">
      <alignment/>
    </xf>
    <xf numFmtId="0" fontId="62" fillId="0" borderId="28" xfId="0" applyFont="1" applyFill="1" applyBorder="1" applyAlignment="1">
      <alignment/>
    </xf>
    <xf numFmtId="192" fontId="63" fillId="0" borderId="24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192" fontId="50" fillId="0" borderId="0" xfId="0" applyNumberFormat="1" applyFont="1" applyAlignment="1">
      <alignment horizontal="center"/>
    </xf>
    <xf numFmtId="192" fontId="15" fillId="0" borderId="0" xfId="0" applyNumberFormat="1" applyFont="1" applyBorder="1" applyAlignment="1">
      <alignment horizontal="center"/>
    </xf>
    <xf numFmtId="192" fontId="17" fillId="0" borderId="24" xfId="0" applyNumberFormat="1" applyFont="1" applyBorder="1" applyAlignment="1">
      <alignment horizontal="center"/>
    </xf>
    <xf numFmtId="192" fontId="21" fillId="0" borderId="15" xfId="0" applyNumberFormat="1" applyFont="1" applyFill="1" applyBorder="1" applyAlignment="1">
      <alignment horizontal="center" vertical="center"/>
    </xf>
    <xf numFmtId="192" fontId="21" fillId="0" borderId="24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92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92" fontId="17" fillId="0" borderId="2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92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0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16" fillId="0" borderId="30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0" xfId="0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93" fontId="49" fillId="0" borderId="0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 wrapText="1"/>
    </xf>
    <xf numFmtId="0" fontId="0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201" fontId="45" fillId="0" borderId="0" xfId="0" applyNumberFormat="1" applyFont="1" applyFill="1" applyBorder="1" applyAlignment="1">
      <alignment horizontal="center" vertical="center"/>
    </xf>
    <xf numFmtId="193" fontId="45" fillId="0" borderId="2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0" xfId="0" applyFont="1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1" fontId="49" fillId="0" borderId="33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13" fillId="0" borderId="30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0" fillId="0" borderId="30" xfId="0" applyFill="1" applyBorder="1" applyAlignment="1">
      <alignment wrapText="1"/>
    </xf>
    <xf numFmtId="0" fontId="16" fillId="0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0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2" fontId="49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19" fillId="0" borderId="2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192" fontId="19" fillId="0" borderId="20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right" vertical="top"/>
    </xf>
    <xf numFmtId="49" fontId="19" fillId="0" borderId="30" xfId="0" applyNumberFormat="1" applyFont="1" applyFill="1" applyBorder="1" applyAlignment="1">
      <alignment horizontal="right" vertical="top"/>
    </xf>
    <xf numFmtId="49" fontId="4" fillId="0" borderId="3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1" fontId="45" fillId="0" borderId="0" xfId="0" applyNumberFormat="1" applyFont="1" applyFill="1" applyAlignment="1">
      <alignment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0" xfId="0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2" xfId="0" applyFill="1" applyBorder="1" applyAlignment="1">
      <alignment/>
    </xf>
    <xf numFmtId="0" fontId="31" fillId="0" borderId="26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4" fillId="0" borderId="27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38" fillId="0" borderId="27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92" fontId="35" fillId="0" borderId="0" xfId="0" applyNumberFormat="1" applyFont="1" applyFill="1" applyBorder="1" applyAlignment="1">
      <alignment horizontal="center"/>
    </xf>
    <xf numFmtId="192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7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192" fontId="9" fillId="0" borderId="0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92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2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24" xfId="0" applyFont="1" applyFill="1" applyBorder="1" applyAlignment="1">
      <alignment/>
    </xf>
    <xf numFmtId="0" fontId="60" fillId="0" borderId="27" xfId="0" applyFont="1" applyFill="1" applyBorder="1" applyAlignment="1">
      <alignment/>
    </xf>
    <xf numFmtId="0" fontId="59" fillId="0" borderId="27" xfId="0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92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93" fontId="17" fillId="0" borderId="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193" fontId="21" fillId="0" borderId="0" xfId="0" applyNumberFormat="1" applyFont="1" applyFill="1" applyAlignment="1">
      <alignment horizontal="center" vertical="center"/>
    </xf>
    <xf numFmtId="193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92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93" fontId="21" fillId="0" borderId="0" xfId="0" applyNumberFormat="1" applyFont="1" applyFill="1" applyBorder="1" applyAlignment="1">
      <alignment vertical="center"/>
    </xf>
    <xf numFmtId="193" fontId="45" fillId="0" borderId="0" xfId="0" applyNumberFormat="1" applyFont="1" applyFill="1" applyBorder="1" applyAlignment="1">
      <alignment vertical="center"/>
    </xf>
    <xf numFmtId="192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92" fontId="41" fillId="0" borderId="0" xfId="0" applyNumberFormat="1" applyFont="1" applyFill="1" applyBorder="1" applyAlignment="1">
      <alignment horizontal="center"/>
    </xf>
    <xf numFmtId="192" fontId="2" fillId="0" borderId="0" xfId="0" applyNumberFormat="1" applyFont="1" applyFill="1" applyBorder="1" applyAlignment="1">
      <alignment/>
    </xf>
    <xf numFmtId="192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201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93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201" fontId="0" fillId="0" borderId="0" xfId="0" applyNumberFormat="1" applyFill="1" applyBorder="1" applyAlignment="1">
      <alignment horizontal="center" vertical="center"/>
    </xf>
    <xf numFmtId="193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201" fontId="21" fillId="0" borderId="0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93" fontId="21" fillId="0" borderId="20" xfId="0" applyNumberFormat="1" applyFont="1" applyFill="1" applyBorder="1" applyAlignment="1">
      <alignment horizontal="center" vertical="center"/>
    </xf>
    <xf numFmtId="201" fontId="15" fillId="0" borderId="0" xfId="0" applyNumberFormat="1" applyFont="1" applyFill="1" applyBorder="1" applyAlignment="1">
      <alignment horizontal="center" vertical="center"/>
    </xf>
    <xf numFmtId="193" fontId="15" fillId="0" borderId="2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1" fontId="45" fillId="0" borderId="0" xfId="0" applyNumberFormat="1" applyFont="1" applyFill="1" applyAlignment="1">
      <alignment horizontal="left"/>
    </xf>
    <xf numFmtId="201" fontId="21" fillId="0" borderId="0" xfId="0" applyNumberFormat="1" applyFont="1" applyFill="1" applyBorder="1" applyAlignment="1">
      <alignment horizontal="center" vertical="center"/>
    </xf>
    <xf numFmtId="193" fontId="21" fillId="0" borderId="2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Alignment="1">
      <alignment horizontal="left"/>
    </xf>
    <xf numFmtId="1" fontId="19" fillId="0" borderId="0" xfId="0" applyNumberFormat="1" applyFont="1" applyFill="1" applyAlignment="1">
      <alignment horizontal="left"/>
    </xf>
    <xf numFmtId="201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93" fontId="0" fillId="0" borderId="33" xfId="0" applyNumberFormat="1" applyFill="1" applyBorder="1" applyAlignment="1">
      <alignment horizontal="center" vertical="center"/>
    </xf>
    <xf numFmtId="193" fontId="0" fillId="0" borderId="0" xfId="0" applyNumberFormat="1" applyFill="1" applyBorder="1" applyAlignment="1">
      <alignment horizontal="center" vertical="center"/>
    </xf>
    <xf numFmtId="201" fontId="0" fillId="0" borderId="0" xfId="0" applyNumberFormat="1" applyFill="1" applyAlignment="1">
      <alignment vertical="center"/>
    </xf>
    <xf numFmtId="193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93" fontId="21" fillId="0" borderId="0" xfId="0" applyNumberFormat="1" applyFont="1" applyFill="1" applyBorder="1" applyAlignment="1">
      <alignment horizontal="center" vertical="center"/>
    </xf>
    <xf numFmtId="201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93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20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93" fontId="23" fillId="0" borderId="0" xfId="0" applyNumberFormat="1" applyFont="1" applyFill="1" applyBorder="1" applyAlignment="1">
      <alignment horizontal="center" vertical="center"/>
    </xf>
    <xf numFmtId="201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65" fillId="0" borderId="27" xfId="0" applyFont="1" applyFill="1" applyBorder="1" applyAlignment="1">
      <alignment horizontal="left"/>
    </xf>
    <xf numFmtId="0" fontId="40" fillId="0" borderId="40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92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92" fontId="21" fillId="0" borderId="0" xfId="0" applyNumberFormat="1" applyFont="1" applyFill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1" fontId="13" fillId="0" borderId="15" xfId="0" applyNumberFormat="1" applyFont="1" applyFill="1" applyBorder="1" applyAlignment="1">
      <alignment horizontal="left"/>
    </xf>
    <xf numFmtId="0" fontId="0" fillId="0" borderId="3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wrapText="1"/>
    </xf>
    <xf numFmtId="194" fontId="45" fillId="0" borderId="2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194" fontId="13" fillId="0" borderId="20" xfId="0" applyNumberFormat="1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 wrapText="1"/>
    </xf>
    <xf numFmtId="0" fontId="19" fillId="0" borderId="3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left"/>
    </xf>
    <xf numFmtId="0" fontId="19" fillId="0" borderId="30" xfId="0" applyFont="1" applyFill="1" applyBorder="1" applyAlignment="1">
      <alignment horizontal="center"/>
    </xf>
    <xf numFmtId="2" fontId="20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193" fontId="16" fillId="0" borderId="16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" fontId="16" fillId="0" borderId="1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201" fontId="16" fillId="0" borderId="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93" fontId="16" fillId="0" borderId="2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/>
    </xf>
    <xf numFmtId="0" fontId="16" fillId="0" borderId="4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2" fontId="16" fillId="0" borderId="24" xfId="0" applyNumberFormat="1" applyFont="1" applyFill="1" applyBorder="1" applyAlignment="1">
      <alignment/>
    </xf>
    <xf numFmtId="2" fontId="16" fillId="0" borderId="24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201" fontId="6" fillId="0" borderId="24" xfId="0" applyNumberFormat="1" applyFont="1" applyFill="1" applyBorder="1" applyAlignment="1">
      <alignment horizontal="center" vertical="center"/>
    </xf>
    <xf numFmtId="193" fontId="6" fillId="0" borderId="44" xfId="0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2" fontId="16" fillId="0" borderId="0" xfId="0" applyNumberFormat="1" applyFont="1" applyFill="1" applyBorder="1" applyAlignment="1">
      <alignment horizontal="center"/>
    </xf>
    <xf numFmtId="0" fontId="24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2" fontId="69" fillId="0" borderId="0" xfId="0" applyNumberFormat="1" applyFont="1" applyFill="1" applyAlignment="1">
      <alignment horizontal="center"/>
    </xf>
    <xf numFmtId="2" fontId="12" fillId="0" borderId="0" xfId="0" applyNumberFormat="1" applyFont="1" applyFill="1" applyBorder="1" applyAlignment="1">
      <alignment horizontal="left"/>
    </xf>
    <xf numFmtId="2" fontId="13" fillId="0" borderId="15" xfId="0" applyNumberFormat="1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6" fillId="0" borderId="30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shrinkToFit="1"/>
    </xf>
    <xf numFmtId="2" fontId="13" fillId="0" borderId="0" xfId="0" applyNumberFormat="1" applyFont="1" applyFill="1" applyBorder="1" applyAlignment="1">
      <alignment horizontal="left" wrapText="1"/>
    </xf>
    <xf numFmtId="2" fontId="13" fillId="0" borderId="15" xfId="0" applyNumberFormat="1" applyFont="1" applyFill="1" applyBorder="1" applyAlignment="1">
      <alignment horizontal="center"/>
    </xf>
    <xf numFmtId="0" fontId="13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wrapText="1"/>
    </xf>
    <xf numFmtId="0" fontId="16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 wrapText="1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left" vertical="center"/>
    </xf>
    <xf numFmtId="193" fontId="16" fillId="0" borderId="0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4" fontId="0" fillId="0" borderId="30" xfId="0" applyNumberFormat="1" applyFill="1" applyBorder="1" applyAlignment="1">
      <alignment/>
    </xf>
    <xf numFmtId="0" fontId="16" fillId="0" borderId="30" xfId="0" applyFont="1" applyFill="1" applyBorder="1" applyAlignment="1">
      <alignment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1" fontId="0" fillId="0" borderId="14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/>
    </xf>
    <xf numFmtId="0" fontId="19" fillId="0" borderId="30" xfId="0" applyFont="1" applyFill="1" applyBorder="1" applyAlignment="1">
      <alignment shrinkToFit="1"/>
    </xf>
    <xf numFmtId="192" fontId="20" fillId="0" borderId="20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vertical="center" wrapText="1"/>
    </xf>
    <xf numFmtId="0" fontId="20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left"/>
    </xf>
    <xf numFmtId="2" fontId="13" fillId="0" borderId="15" xfId="0" applyNumberFormat="1" applyFont="1" applyFill="1" applyBorder="1" applyAlignment="1">
      <alignment/>
    </xf>
    <xf numFmtId="0" fontId="0" fillId="0" borderId="31" xfId="0" applyFill="1" applyBorder="1" applyAlignment="1">
      <alignment horizontal="center" vertical="center" wrapText="1"/>
    </xf>
    <xf numFmtId="193" fontId="45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49" fontId="1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2" fontId="13" fillId="0" borderId="2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49" fontId="16" fillId="0" borderId="0" xfId="0" applyNumberFormat="1" applyFont="1" applyFill="1" applyAlignment="1">
      <alignment horizontal="right"/>
    </xf>
    <xf numFmtId="0" fontId="70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49" fontId="16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9"/>
  <sheetViews>
    <sheetView tabSelected="1" zoomScaleSheetLayoutView="85" workbookViewId="0" topLeftCell="A1">
      <selection activeCell="D5" sqref="D5"/>
    </sheetView>
  </sheetViews>
  <sheetFormatPr defaultColWidth="9.140625" defaultRowHeight="12.75"/>
  <cols>
    <col min="1" max="1" width="4.00390625" style="448" customWidth="1"/>
    <col min="2" max="2" width="26.57421875" style="448" customWidth="1"/>
    <col min="3" max="3" width="12.28125" style="448" customWidth="1"/>
    <col min="4" max="4" width="9.28125" style="448" customWidth="1"/>
    <col min="5" max="5" width="17.140625" style="448" customWidth="1"/>
    <col min="6" max="6" width="10.8515625" style="448" customWidth="1"/>
    <col min="7" max="7" width="13.8515625" style="448" customWidth="1"/>
    <col min="8" max="8" width="14.00390625" style="448" customWidth="1"/>
    <col min="9" max="9" width="10.57421875" style="448" customWidth="1"/>
    <col min="10" max="10" width="13.00390625" style="448" customWidth="1"/>
    <col min="11" max="11" width="13.421875" style="448" customWidth="1"/>
    <col min="12" max="12" width="13.57421875" style="448" customWidth="1"/>
    <col min="13" max="13" width="14.00390625" style="448" customWidth="1"/>
    <col min="14" max="14" width="10.421875" style="448" customWidth="1"/>
    <col min="15" max="15" width="12.8515625" style="448" customWidth="1"/>
    <col min="16" max="16" width="11.00390625" style="448" customWidth="1"/>
    <col min="17" max="17" width="20.57421875" style="448" customWidth="1"/>
    <col min="18" max="18" width="4.7109375" style="448" customWidth="1"/>
    <col min="19" max="16384" width="9.140625" style="448" customWidth="1"/>
  </cols>
  <sheetData>
    <row r="1" spans="1:17" s="710" customFormat="1" ht="12.75" customHeight="1">
      <c r="A1" s="709" t="s">
        <v>232</v>
      </c>
      <c r="Q1" s="808" t="s">
        <v>479</v>
      </c>
    </row>
    <row r="2" spans="1:11" s="710" customFormat="1" ht="12.75" customHeight="1">
      <c r="A2" s="709" t="s">
        <v>233</v>
      </c>
      <c r="K2" s="809"/>
    </row>
    <row r="3" spans="1:8" s="710" customFormat="1" ht="12.75" customHeight="1">
      <c r="A3" s="711" t="s">
        <v>0</v>
      </c>
      <c r="H3" s="810"/>
    </row>
    <row r="4" spans="1:16" s="710" customFormat="1" ht="16.5" customHeight="1" thickBot="1">
      <c r="A4" s="711" t="s">
        <v>234</v>
      </c>
      <c r="G4" s="712"/>
      <c r="H4" s="712"/>
      <c r="I4" s="809" t="s">
        <v>388</v>
      </c>
      <c r="J4" s="712"/>
      <c r="K4" s="712"/>
      <c r="L4" s="712"/>
      <c r="M4" s="712"/>
      <c r="N4" s="809" t="s">
        <v>389</v>
      </c>
      <c r="O4" s="712"/>
      <c r="P4" s="712"/>
    </row>
    <row r="5" spans="1:17" s="535" customFormat="1" ht="56.25" customHeight="1" thickBot="1" thickTop="1">
      <c r="A5" s="533" t="s">
        <v>8</v>
      </c>
      <c r="B5" s="510" t="s">
        <v>9</v>
      </c>
      <c r="C5" s="511" t="s">
        <v>1</v>
      </c>
      <c r="D5" s="511" t="s">
        <v>2</v>
      </c>
      <c r="E5" s="511" t="s">
        <v>3</v>
      </c>
      <c r="F5" s="511" t="s">
        <v>10</v>
      </c>
      <c r="G5" s="509" t="s">
        <v>480</v>
      </c>
      <c r="H5" s="511" t="s">
        <v>489</v>
      </c>
      <c r="I5" s="511" t="s">
        <v>4</v>
      </c>
      <c r="J5" s="511" t="s">
        <v>5</v>
      </c>
      <c r="K5" s="534" t="s">
        <v>6</v>
      </c>
      <c r="L5" s="509" t="str">
        <f>G5</f>
        <v>FINAL READING 31/10/2018</v>
      </c>
      <c r="M5" s="511" t="str">
        <f>H5</f>
        <v>INTIAL READING 1/10/2018</v>
      </c>
      <c r="N5" s="511" t="s">
        <v>4</v>
      </c>
      <c r="O5" s="511" t="s">
        <v>5</v>
      </c>
      <c r="P5" s="534" t="s">
        <v>6</v>
      </c>
      <c r="Q5" s="534" t="s">
        <v>302</v>
      </c>
    </row>
    <row r="6" spans="1:12" ht="1.5" customHeight="1" hidden="1" thickTop="1">
      <c r="A6" s="7"/>
      <c r="B6" s="8"/>
      <c r="C6" s="7"/>
      <c r="D6" s="7"/>
      <c r="E6" s="7"/>
      <c r="F6" s="7"/>
      <c r="L6" s="460"/>
    </row>
    <row r="7" spans="1:17" ht="15.75" customHeight="1" thickTop="1">
      <c r="A7" s="266"/>
      <c r="B7" s="335" t="s">
        <v>14</v>
      </c>
      <c r="C7" s="324"/>
      <c r="D7" s="338"/>
      <c r="E7" s="338"/>
      <c r="F7" s="324"/>
      <c r="G7" s="330"/>
      <c r="H7" s="489"/>
      <c r="I7" s="489"/>
      <c r="J7" s="489"/>
      <c r="K7" s="124"/>
      <c r="L7" s="330"/>
      <c r="M7" s="489"/>
      <c r="N7" s="489"/>
      <c r="O7" s="489"/>
      <c r="P7" s="536"/>
      <c r="Q7" s="452"/>
    </row>
    <row r="8" spans="1:17" ht="16.5" customHeight="1">
      <c r="A8" s="266">
        <v>1</v>
      </c>
      <c r="B8" s="334" t="s">
        <v>15</v>
      </c>
      <c r="C8" s="324">
        <v>5128429</v>
      </c>
      <c r="D8" s="337" t="s">
        <v>12</v>
      </c>
      <c r="E8" s="316" t="s">
        <v>339</v>
      </c>
      <c r="F8" s="324">
        <v>-1000</v>
      </c>
      <c r="G8" s="330">
        <v>972520</v>
      </c>
      <c r="H8" s="331">
        <v>974960</v>
      </c>
      <c r="I8" s="331">
        <f>G8-H8</f>
        <v>-2440</v>
      </c>
      <c r="J8" s="331">
        <f>$F8*I8</f>
        <v>2440000</v>
      </c>
      <c r="K8" s="332">
        <f>J8/1000000</f>
        <v>2.44</v>
      </c>
      <c r="L8" s="330">
        <v>999034</v>
      </c>
      <c r="M8" s="331">
        <v>999034</v>
      </c>
      <c r="N8" s="331">
        <f>L8-M8</f>
        <v>0</v>
      </c>
      <c r="O8" s="331">
        <f>$F8*N8</f>
        <v>0</v>
      </c>
      <c r="P8" s="332">
        <f>O8/1000000</f>
        <v>0</v>
      </c>
      <c r="Q8" s="696"/>
    </row>
    <row r="9" spans="1:17" ht="16.5">
      <c r="A9" s="266">
        <v>2</v>
      </c>
      <c r="B9" s="334" t="s">
        <v>371</v>
      </c>
      <c r="C9" s="324">
        <v>4864976</v>
      </c>
      <c r="D9" s="337" t="s">
        <v>12</v>
      </c>
      <c r="E9" s="316" t="s">
        <v>339</v>
      </c>
      <c r="F9" s="324">
        <v>-1000</v>
      </c>
      <c r="G9" s="330">
        <v>38831</v>
      </c>
      <c r="H9" s="331">
        <v>35545</v>
      </c>
      <c r="I9" s="331">
        <f>G9-H9</f>
        <v>3286</v>
      </c>
      <c r="J9" s="331">
        <f>$F9*I9</f>
        <v>-3286000</v>
      </c>
      <c r="K9" s="332">
        <f>J9/1000000</f>
        <v>-3.286</v>
      </c>
      <c r="L9" s="330">
        <v>1628</v>
      </c>
      <c r="M9" s="331">
        <v>1627</v>
      </c>
      <c r="N9" s="331">
        <f>L9-M9</f>
        <v>1</v>
      </c>
      <c r="O9" s="331">
        <f>$F9*N9</f>
        <v>-1000</v>
      </c>
      <c r="P9" s="332">
        <f>O9/1000000</f>
        <v>-0.001</v>
      </c>
      <c r="Q9" s="459"/>
    </row>
    <row r="10" spans="1:17" ht="15.75" customHeight="1">
      <c r="A10" s="266">
        <v>3</v>
      </c>
      <c r="B10" s="334" t="s">
        <v>17</v>
      </c>
      <c r="C10" s="324">
        <v>4864905</v>
      </c>
      <c r="D10" s="337" t="s">
        <v>12</v>
      </c>
      <c r="E10" s="316" t="s">
        <v>339</v>
      </c>
      <c r="F10" s="324">
        <v>-1000</v>
      </c>
      <c r="G10" s="330">
        <v>936552</v>
      </c>
      <c r="H10" s="331">
        <v>938616</v>
      </c>
      <c r="I10" s="331">
        <f>G10-H10</f>
        <v>-2064</v>
      </c>
      <c r="J10" s="331">
        <f>$F10*I10</f>
        <v>2064000</v>
      </c>
      <c r="K10" s="332">
        <f>J10/1000000</f>
        <v>2.064</v>
      </c>
      <c r="L10" s="330">
        <v>995530</v>
      </c>
      <c r="M10" s="331">
        <v>995530</v>
      </c>
      <c r="N10" s="331">
        <f>L10-M10</f>
        <v>0</v>
      </c>
      <c r="O10" s="331">
        <f>$F10*N10</f>
        <v>0</v>
      </c>
      <c r="P10" s="332">
        <f>O10/1000000</f>
        <v>0</v>
      </c>
      <c r="Q10" s="452"/>
    </row>
    <row r="11" spans="1:17" ht="15.75" customHeight="1">
      <c r="A11" s="266"/>
      <c r="B11" s="335" t="s">
        <v>18</v>
      </c>
      <c r="C11" s="324"/>
      <c r="D11" s="338"/>
      <c r="E11" s="338"/>
      <c r="F11" s="324"/>
      <c r="G11" s="330"/>
      <c r="H11" s="331"/>
      <c r="I11" s="331"/>
      <c r="J11" s="331"/>
      <c r="K11" s="332"/>
      <c r="L11" s="330"/>
      <c r="M11" s="331"/>
      <c r="N11" s="331"/>
      <c r="O11" s="331"/>
      <c r="P11" s="332"/>
      <c r="Q11" s="452"/>
    </row>
    <row r="12" spans="1:17" ht="15.75" customHeight="1">
      <c r="A12" s="266">
        <v>4</v>
      </c>
      <c r="B12" s="334" t="s">
        <v>15</v>
      </c>
      <c r="C12" s="324">
        <v>4864916</v>
      </c>
      <c r="D12" s="337" t="s">
        <v>12</v>
      </c>
      <c r="E12" s="316" t="s">
        <v>339</v>
      </c>
      <c r="F12" s="324">
        <v>-1000</v>
      </c>
      <c r="G12" s="330">
        <v>998386</v>
      </c>
      <c r="H12" s="331">
        <v>999138</v>
      </c>
      <c r="I12" s="331">
        <f>G12-H12</f>
        <v>-752</v>
      </c>
      <c r="J12" s="331">
        <f>$F12*I12</f>
        <v>752000</v>
      </c>
      <c r="K12" s="332">
        <f>J12/1000000</f>
        <v>0.752</v>
      </c>
      <c r="L12" s="330">
        <v>996083</v>
      </c>
      <c r="M12" s="331">
        <v>996083</v>
      </c>
      <c r="N12" s="331">
        <f>L12-M12</f>
        <v>0</v>
      </c>
      <c r="O12" s="331">
        <f>$F12*N12</f>
        <v>0</v>
      </c>
      <c r="P12" s="332">
        <f>O12/1000000</f>
        <v>0</v>
      </c>
      <c r="Q12" s="452"/>
    </row>
    <row r="13" spans="1:17" ht="15.75" customHeight="1">
      <c r="A13" s="266">
        <v>5</v>
      </c>
      <c r="B13" s="334" t="s">
        <v>16</v>
      </c>
      <c r="C13" s="324">
        <v>5295137</v>
      </c>
      <c r="D13" s="337" t="s">
        <v>12</v>
      </c>
      <c r="E13" s="316" t="s">
        <v>339</v>
      </c>
      <c r="F13" s="324">
        <v>-1000</v>
      </c>
      <c r="G13" s="330">
        <v>876315</v>
      </c>
      <c r="H13" s="331">
        <v>878152</v>
      </c>
      <c r="I13" s="331">
        <f>G13-H13</f>
        <v>-1837</v>
      </c>
      <c r="J13" s="331">
        <f>$F13*I13</f>
        <v>1837000</v>
      </c>
      <c r="K13" s="332">
        <f>J13/1000000</f>
        <v>1.837</v>
      </c>
      <c r="L13" s="330">
        <v>999454</v>
      </c>
      <c r="M13" s="331">
        <v>999454</v>
      </c>
      <c r="N13" s="331">
        <f>L13-M13</f>
        <v>0</v>
      </c>
      <c r="O13" s="331">
        <f>$F13*N13</f>
        <v>0</v>
      </c>
      <c r="P13" s="332">
        <f>O13/1000000</f>
        <v>0</v>
      </c>
      <c r="Q13" s="452"/>
    </row>
    <row r="14" spans="1:17" ht="16.5" customHeight="1">
      <c r="A14" s="266"/>
      <c r="B14" s="335" t="s">
        <v>21</v>
      </c>
      <c r="C14" s="324"/>
      <c r="D14" s="338"/>
      <c r="E14" s="316"/>
      <c r="F14" s="324"/>
      <c r="G14" s="330"/>
      <c r="H14" s="331"/>
      <c r="I14" s="331"/>
      <c r="J14" s="331"/>
      <c r="K14" s="332"/>
      <c r="L14" s="330"/>
      <c r="M14" s="331"/>
      <c r="N14" s="331"/>
      <c r="O14" s="331"/>
      <c r="P14" s="332"/>
      <c r="Q14" s="452"/>
    </row>
    <row r="15" spans="1:17" ht="14.25" customHeight="1">
      <c r="A15" s="266">
        <v>6</v>
      </c>
      <c r="B15" s="334" t="s">
        <v>15</v>
      </c>
      <c r="C15" s="324">
        <v>4864982</v>
      </c>
      <c r="D15" s="337" t="s">
        <v>12</v>
      </c>
      <c r="E15" s="316" t="s">
        <v>339</v>
      </c>
      <c r="F15" s="324">
        <v>-1000</v>
      </c>
      <c r="G15" s="330">
        <v>25714</v>
      </c>
      <c r="H15" s="331">
        <v>25959</v>
      </c>
      <c r="I15" s="331">
        <f>G15-H15</f>
        <v>-245</v>
      </c>
      <c r="J15" s="331">
        <f>$F15*I15</f>
        <v>245000</v>
      </c>
      <c r="K15" s="332">
        <f>J15/1000000</f>
        <v>0.245</v>
      </c>
      <c r="L15" s="330">
        <v>16437</v>
      </c>
      <c r="M15" s="331">
        <v>16437</v>
      </c>
      <c r="N15" s="331">
        <f>L15-M15</f>
        <v>0</v>
      </c>
      <c r="O15" s="331">
        <f>$F15*N15</f>
        <v>0</v>
      </c>
      <c r="P15" s="332">
        <f>O15/1000000</f>
        <v>0</v>
      </c>
      <c r="Q15" s="452"/>
    </row>
    <row r="16" spans="1:17" ht="13.5" customHeight="1">
      <c r="A16" s="266">
        <v>7</v>
      </c>
      <c r="B16" s="334" t="s">
        <v>16</v>
      </c>
      <c r="C16" s="324">
        <v>4865022</v>
      </c>
      <c r="D16" s="337" t="s">
        <v>12</v>
      </c>
      <c r="E16" s="316" t="s">
        <v>339</v>
      </c>
      <c r="F16" s="324">
        <v>-1000</v>
      </c>
      <c r="G16" s="330">
        <v>1296</v>
      </c>
      <c r="H16" s="331">
        <v>1621</v>
      </c>
      <c r="I16" s="331">
        <f>G16-H16</f>
        <v>-325</v>
      </c>
      <c r="J16" s="331">
        <f>$F16*I16</f>
        <v>325000</v>
      </c>
      <c r="K16" s="332">
        <f>J16/1000000</f>
        <v>0.325</v>
      </c>
      <c r="L16" s="330">
        <v>998446</v>
      </c>
      <c r="M16" s="331">
        <v>998446</v>
      </c>
      <c r="N16" s="331">
        <f>L16-M16</f>
        <v>0</v>
      </c>
      <c r="O16" s="331">
        <f>$F16*N16</f>
        <v>0</v>
      </c>
      <c r="P16" s="332">
        <f>O16/1000000</f>
        <v>0</v>
      </c>
      <c r="Q16" s="464"/>
    </row>
    <row r="17" spans="1:17" ht="14.25" customHeight="1">
      <c r="A17" s="266">
        <v>8</v>
      </c>
      <c r="B17" s="334" t="s">
        <v>22</v>
      </c>
      <c r="C17" s="324">
        <v>4864997</v>
      </c>
      <c r="D17" s="337" t="s">
        <v>12</v>
      </c>
      <c r="E17" s="316" t="s">
        <v>339</v>
      </c>
      <c r="F17" s="324">
        <v>-1000</v>
      </c>
      <c r="G17" s="330">
        <v>999768</v>
      </c>
      <c r="H17" s="331">
        <v>999830</v>
      </c>
      <c r="I17" s="331">
        <f>G17-H17</f>
        <v>-62</v>
      </c>
      <c r="J17" s="331">
        <f>$F17*I17</f>
        <v>62000</v>
      </c>
      <c r="K17" s="332">
        <f>J17/1000000</f>
        <v>0.062</v>
      </c>
      <c r="L17" s="330">
        <v>999518</v>
      </c>
      <c r="M17" s="331">
        <v>999518</v>
      </c>
      <c r="N17" s="331">
        <f>L17-M17</f>
        <v>0</v>
      </c>
      <c r="O17" s="331">
        <f>$F17*N17</f>
        <v>0</v>
      </c>
      <c r="P17" s="332">
        <f>O17/1000000</f>
        <v>0</v>
      </c>
      <c r="Q17" s="463"/>
    </row>
    <row r="18" spans="1:17" ht="13.5" customHeight="1">
      <c r="A18" s="266">
        <v>9</v>
      </c>
      <c r="B18" s="334" t="s">
        <v>23</v>
      </c>
      <c r="C18" s="324">
        <v>5295166</v>
      </c>
      <c r="D18" s="337" t="s">
        <v>12</v>
      </c>
      <c r="E18" s="316" t="s">
        <v>339</v>
      </c>
      <c r="F18" s="324">
        <v>-500</v>
      </c>
      <c r="G18" s="330">
        <v>970659</v>
      </c>
      <c r="H18" s="331">
        <v>972285</v>
      </c>
      <c r="I18" s="331">
        <f>G18-H18</f>
        <v>-1626</v>
      </c>
      <c r="J18" s="331">
        <f>$F18*I18</f>
        <v>813000</v>
      </c>
      <c r="K18" s="332">
        <f>J18/1000000</f>
        <v>0.813</v>
      </c>
      <c r="L18" s="330">
        <v>847907</v>
      </c>
      <c r="M18" s="331">
        <v>847907</v>
      </c>
      <c r="N18" s="331">
        <f>L18-M18</f>
        <v>0</v>
      </c>
      <c r="O18" s="331">
        <f>$F18*N18</f>
        <v>0</v>
      </c>
      <c r="P18" s="332">
        <f>O18/1000000</f>
        <v>0</v>
      </c>
      <c r="Q18" s="452"/>
    </row>
    <row r="19" spans="1:17" ht="15.75" customHeight="1">
      <c r="A19" s="266"/>
      <c r="B19" s="335" t="s">
        <v>24</v>
      </c>
      <c r="C19" s="324"/>
      <c r="D19" s="338"/>
      <c r="E19" s="316"/>
      <c r="F19" s="324"/>
      <c r="G19" s="330"/>
      <c r="H19" s="331"/>
      <c r="I19" s="331"/>
      <c r="J19" s="331"/>
      <c r="K19" s="332"/>
      <c r="L19" s="330"/>
      <c r="M19" s="331"/>
      <c r="N19" s="331"/>
      <c r="O19" s="331"/>
      <c r="P19" s="332"/>
      <c r="Q19" s="452"/>
    </row>
    <row r="20" spans="1:17" ht="15.75" customHeight="1">
      <c r="A20" s="266">
        <v>10</v>
      </c>
      <c r="B20" s="334" t="s">
        <v>15</v>
      </c>
      <c r="C20" s="324">
        <v>4864930</v>
      </c>
      <c r="D20" s="337" t="s">
        <v>12</v>
      </c>
      <c r="E20" s="316" t="s">
        <v>339</v>
      </c>
      <c r="F20" s="324">
        <v>-1000</v>
      </c>
      <c r="G20" s="330">
        <v>912</v>
      </c>
      <c r="H20" s="331">
        <v>1227</v>
      </c>
      <c r="I20" s="331">
        <f>G20-H20</f>
        <v>-315</v>
      </c>
      <c r="J20" s="331">
        <f>$F20*I20</f>
        <v>315000</v>
      </c>
      <c r="K20" s="332">
        <f>J20/1000000</f>
        <v>0.315</v>
      </c>
      <c r="L20" s="330">
        <v>998908</v>
      </c>
      <c r="M20" s="331">
        <v>998908</v>
      </c>
      <c r="N20" s="331">
        <f>L20-M20</f>
        <v>0</v>
      </c>
      <c r="O20" s="331">
        <f>$F20*N20</f>
        <v>0</v>
      </c>
      <c r="P20" s="332">
        <f>O20/1000000</f>
        <v>0</v>
      </c>
      <c r="Q20" s="464"/>
    </row>
    <row r="21" spans="1:17" ht="15.75" customHeight="1">
      <c r="A21" s="266">
        <v>11</v>
      </c>
      <c r="B21" s="334" t="s">
        <v>25</v>
      </c>
      <c r="C21" s="324">
        <v>5128412</v>
      </c>
      <c r="D21" s="337" t="s">
        <v>12</v>
      </c>
      <c r="E21" s="316" t="s">
        <v>339</v>
      </c>
      <c r="F21" s="324">
        <v>-1000</v>
      </c>
      <c r="G21" s="330">
        <v>18105</v>
      </c>
      <c r="H21" s="331">
        <v>15597</v>
      </c>
      <c r="I21" s="331">
        <f>G21-H21</f>
        <v>2508</v>
      </c>
      <c r="J21" s="331">
        <f>$F21*I21</f>
        <v>-2508000</v>
      </c>
      <c r="K21" s="332">
        <f>J21/1000000</f>
        <v>-2.508</v>
      </c>
      <c r="L21" s="330">
        <v>999172</v>
      </c>
      <c r="M21" s="331">
        <v>999172</v>
      </c>
      <c r="N21" s="331">
        <f>L21-M21</f>
        <v>0</v>
      </c>
      <c r="O21" s="331">
        <f>$F21*N21</f>
        <v>0</v>
      </c>
      <c r="P21" s="332">
        <f>O21/1000000</f>
        <v>0</v>
      </c>
      <c r="Q21" s="452"/>
    </row>
    <row r="22" spans="1:17" ht="16.5">
      <c r="A22" s="266">
        <v>12</v>
      </c>
      <c r="B22" s="334" t="s">
        <v>22</v>
      </c>
      <c r="C22" s="324">
        <v>4864922</v>
      </c>
      <c r="D22" s="337" t="s">
        <v>12</v>
      </c>
      <c r="E22" s="316" t="s">
        <v>339</v>
      </c>
      <c r="F22" s="324">
        <v>-1000</v>
      </c>
      <c r="G22" s="330">
        <v>3074</v>
      </c>
      <c r="H22" s="331">
        <v>2447</v>
      </c>
      <c r="I22" s="331">
        <f>G22-H22</f>
        <v>627</v>
      </c>
      <c r="J22" s="331">
        <f>$F22*I22</f>
        <v>-627000</v>
      </c>
      <c r="K22" s="332">
        <f>J22/1000000</f>
        <v>-0.627</v>
      </c>
      <c r="L22" s="330">
        <v>997044</v>
      </c>
      <c r="M22" s="331">
        <v>997044</v>
      </c>
      <c r="N22" s="331">
        <f>L22-M22</f>
        <v>0</v>
      </c>
      <c r="O22" s="331">
        <f>$F22*N22</f>
        <v>0</v>
      </c>
      <c r="P22" s="332">
        <f>O22/1000000</f>
        <v>0</v>
      </c>
      <c r="Q22" s="463"/>
    </row>
    <row r="23" spans="1:17" ht="18.75" customHeight="1">
      <c r="A23" s="266">
        <v>13</v>
      </c>
      <c r="B23" s="334" t="s">
        <v>469</v>
      </c>
      <c r="C23" s="324">
        <v>4902494</v>
      </c>
      <c r="D23" s="337" t="s">
        <v>12</v>
      </c>
      <c r="E23" s="316" t="s">
        <v>339</v>
      </c>
      <c r="F23" s="324">
        <v>1000</v>
      </c>
      <c r="G23" s="330">
        <v>862251</v>
      </c>
      <c r="H23" s="331">
        <v>864027</v>
      </c>
      <c r="I23" s="331">
        <f>G23-H23</f>
        <v>-1776</v>
      </c>
      <c r="J23" s="331">
        <f>$F23*I23</f>
        <v>-1776000</v>
      </c>
      <c r="K23" s="332">
        <f>J23/1000000</f>
        <v>-1.776</v>
      </c>
      <c r="L23" s="330">
        <v>999981</v>
      </c>
      <c r="M23" s="331">
        <v>999981</v>
      </c>
      <c r="N23" s="331">
        <f>L23-M23</f>
        <v>0</v>
      </c>
      <c r="O23" s="331">
        <f>$F23*N23</f>
        <v>0</v>
      </c>
      <c r="P23" s="332">
        <f>O23/1000000</f>
        <v>0</v>
      </c>
      <c r="Q23" s="452"/>
    </row>
    <row r="24" spans="1:17" ht="18.75" customHeight="1">
      <c r="A24" s="266">
        <v>14</v>
      </c>
      <c r="B24" s="334" t="s">
        <v>468</v>
      </c>
      <c r="C24" s="324">
        <v>4902484</v>
      </c>
      <c r="D24" s="337" t="s">
        <v>12</v>
      </c>
      <c r="E24" s="316" t="s">
        <v>339</v>
      </c>
      <c r="F24" s="324">
        <v>1000</v>
      </c>
      <c r="G24" s="330">
        <v>981134</v>
      </c>
      <c r="H24" s="331">
        <v>986904</v>
      </c>
      <c r="I24" s="331">
        <f>G24-H24</f>
        <v>-5770</v>
      </c>
      <c r="J24" s="331">
        <f>$F24*I24</f>
        <v>-5770000</v>
      </c>
      <c r="K24" s="332">
        <f>J24/1000000</f>
        <v>-5.77</v>
      </c>
      <c r="L24" s="330">
        <v>999996</v>
      </c>
      <c r="M24" s="331">
        <v>999996</v>
      </c>
      <c r="N24" s="331">
        <f>L24-M24</f>
        <v>0</v>
      </c>
      <c r="O24" s="331">
        <f>$F24*N24</f>
        <v>0</v>
      </c>
      <c r="P24" s="332">
        <f>O24/1000000</f>
        <v>0</v>
      </c>
      <c r="Q24" s="452"/>
    </row>
    <row r="25" spans="1:17" ht="18.75" customHeight="1">
      <c r="A25" s="266"/>
      <c r="B25" s="335" t="s">
        <v>428</v>
      </c>
      <c r="C25" s="324"/>
      <c r="D25" s="337"/>
      <c r="E25" s="316"/>
      <c r="F25" s="324"/>
      <c r="G25" s="330"/>
      <c r="H25" s="331"/>
      <c r="I25" s="331"/>
      <c r="J25" s="331"/>
      <c r="K25" s="332"/>
      <c r="L25" s="330"/>
      <c r="M25" s="331"/>
      <c r="N25" s="331"/>
      <c r="O25" s="331"/>
      <c r="P25" s="332"/>
      <c r="Q25" s="452"/>
    </row>
    <row r="26" spans="1:17" ht="15.75" customHeight="1">
      <c r="A26" s="266">
        <v>14</v>
      </c>
      <c r="B26" s="334" t="s">
        <v>15</v>
      </c>
      <c r="C26" s="324">
        <v>4865034</v>
      </c>
      <c r="D26" s="337" t="s">
        <v>12</v>
      </c>
      <c r="E26" s="316" t="s">
        <v>339</v>
      </c>
      <c r="F26" s="324">
        <v>-1000</v>
      </c>
      <c r="G26" s="330">
        <v>978018</v>
      </c>
      <c r="H26" s="331">
        <v>980039</v>
      </c>
      <c r="I26" s="331">
        <f>G26-H26</f>
        <v>-2021</v>
      </c>
      <c r="J26" s="331">
        <f>$F26*I26</f>
        <v>2021000</v>
      </c>
      <c r="K26" s="332">
        <f>J26/1000000</f>
        <v>2.021</v>
      </c>
      <c r="L26" s="330">
        <v>16679</v>
      </c>
      <c r="M26" s="331">
        <v>16679</v>
      </c>
      <c r="N26" s="331">
        <f>L26-M26</f>
        <v>0</v>
      </c>
      <c r="O26" s="331">
        <f>$F26*N26</f>
        <v>0</v>
      </c>
      <c r="P26" s="332">
        <f>O26/1000000</f>
        <v>0</v>
      </c>
      <c r="Q26" s="452"/>
    </row>
    <row r="27" spans="1:17" ht="15.75" customHeight="1">
      <c r="A27" s="266">
        <v>15</v>
      </c>
      <c r="B27" s="334" t="s">
        <v>16</v>
      </c>
      <c r="C27" s="324">
        <v>5128462</v>
      </c>
      <c r="D27" s="337" t="s">
        <v>12</v>
      </c>
      <c r="E27" s="316" t="s">
        <v>339</v>
      </c>
      <c r="F27" s="324"/>
      <c r="G27" s="330">
        <v>998707</v>
      </c>
      <c r="H27" s="331">
        <v>999303</v>
      </c>
      <c r="I27" s="331">
        <f>G27-H27</f>
        <v>-596</v>
      </c>
      <c r="J27" s="331">
        <f>$F27*I27</f>
        <v>0</v>
      </c>
      <c r="K27" s="332">
        <f>J27/1000000</f>
        <v>0</v>
      </c>
      <c r="L27" s="330">
        <v>0</v>
      </c>
      <c r="M27" s="331">
        <v>0</v>
      </c>
      <c r="N27" s="331">
        <f>L27-M27</f>
        <v>0</v>
      </c>
      <c r="O27" s="331">
        <f>$F27*N27</f>
        <v>0</v>
      </c>
      <c r="P27" s="332">
        <f>O27/1000000</f>
        <v>0</v>
      </c>
      <c r="Q27" s="452"/>
    </row>
    <row r="28" spans="1:17" ht="15.75" customHeight="1">
      <c r="A28" s="266">
        <v>16</v>
      </c>
      <c r="B28" s="334" t="s">
        <v>17</v>
      </c>
      <c r="C28" s="324">
        <v>4865052</v>
      </c>
      <c r="D28" s="337" t="s">
        <v>12</v>
      </c>
      <c r="E28" s="316" t="s">
        <v>339</v>
      </c>
      <c r="F28" s="324">
        <v>-1000</v>
      </c>
      <c r="G28" s="330">
        <v>30256</v>
      </c>
      <c r="H28" s="331">
        <v>29304</v>
      </c>
      <c r="I28" s="331">
        <f>G28-H28</f>
        <v>952</v>
      </c>
      <c r="J28" s="331">
        <f>$F28*I28</f>
        <v>-952000</v>
      </c>
      <c r="K28" s="332">
        <f>J28/1000000</f>
        <v>-0.952</v>
      </c>
      <c r="L28" s="330">
        <v>264</v>
      </c>
      <c r="M28" s="331">
        <v>264</v>
      </c>
      <c r="N28" s="331">
        <f>L28-M28</f>
        <v>0</v>
      </c>
      <c r="O28" s="331">
        <f>$F28*N28</f>
        <v>0</v>
      </c>
      <c r="P28" s="332">
        <f>O28/1000000</f>
        <v>0</v>
      </c>
      <c r="Q28" s="452"/>
    </row>
    <row r="29" spans="1:17" ht="15.75" customHeight="1">
      <c r="A29" s="266"/>
      <c r="B29" s="335" t="s">
        <v>26</v>
      </c>
      <c r="C29" s="324"/>
      <c r="D29" s="338"/>
      <c r="E29" s="316"/>
      <c r="F29" s="324"/>
      <c r="G29" s="330"/>
      <c r="H29" s="331"/>
      <c r="I29" s="331"/>
      <c r="J29" s="331"/>
      <c r="K29" s="332"/>
      <c r="L29" s="330"/>
      <c r="M29" s="331"/>
      <c r="N29" s="331"/>
      <c r="O29" s="331"/>
      <c r="P29" s="332"/>
      <c r="Q29" s="452"/>
    </row>
    <row r="30" spans="1:17" ht="15.75" customHeight="1">
      <c r="A30" s="266">
        <v>17</v>
      </c>
      <c r="B30" s="334" t="s">
        <v>423</v>
      </c>
      <c r="C30" s="324">
        <v>4864836</v>
      </c>
      <c r="D30" s="337" t="s">
        <v>12</v>
      </c>
      <c r="E30" s="316" t="s">
        <v>339</v>
      </c>
      <c r="F30" s="324">
        <v>1000</v>
      </c>
      <c r="G30" s="330">
        <v>999943</v>
      </c>
      <c r="H30" s="331">
        <v>999943</v>
      </c>
      <c r="I30" s="331">
        <f>G30-H30</f>
        <v>0</v>
      </c>
      <c r="J30" s="331">
        <f>$F30*I30</f>
        <v>0</v>
      </c>
      <c r="K30" s="332">
        <f>J30/1000000</f>
        <v>0</v>
      </c>
      <c r="L30" s="330">
        <v>990739</v>
      </c>
      <c r="M30" s="331">
        <v>990628</v>
      </c>
      <c r="N30" s="331">
        <f>L30-M30</f>
        <v>111</v>
      </c>
      <c r="O30" s="331">
        <f>$F30*N30</f>
        <v>111000</v>
      </c>
      <c r="P30" s="332">
        <f>O30/1000000</f>
        <v>0.111</v>
      </c>
      <c r="Q30" s="484"/>
    </row>
    <row r="31" spans="1:17" ht="15.75" customHeight="1">
      <c r="A31" s="266">
        <v>18</v>
      </c>
      <c r="B31" s="334" t="s">
        <v>27</v>
      </c>
      <c r="C31" s="324">
        <v>4864887</v>
      </c>
      <c r="D31" s="337" t="s">
        <v>12</v>
      </c>
      <c r="E31" s="316" t="s">
        <v>339</v>
      </c>
      <c r="F31" s="324">
        <v>1000</v>
      </c>
      <c r="G31" s="330">
        <v>669</v>
      </c>
      <c r="H31" s="331">
        <v>679</v>
      </c>
      <c r="I31" s="331">
        <f aca="true" t="shared" si="0" ref="I31:I36">G31-H31</f>
        <v>-10</v>
      </c>
      <c r="J31" s="331">
        <f aca="true" t="shared" si="1" ref="J31:J36">$F31*I31</f>
        <v>-10000</v>
      </c>
      <c r="K31" s="332">
        <f aca="true" t="shared" si="2" ref="K31:K36">J31/1000000</f>
        <v>-0.01</v>
      </c>
      <c r="L31" s="330">
        <v>22654</v>
      </c>
      <c r="M31" s="331">
        <v>22621</v>
      </c>
      <c r="N31" s="331">
        <f aca="true" t="shared" si="3" ref="N31:N36">L31-M31</f>
        <v>33</v>
      </c>
      <c r="O31" s="331">
        <f aca="true" t="shared" si="4" ref="O31:O36">$F31*N31</f>
        <v>33000</v>
      </c>
      <c r="P31" s="332">
        <f aca="true" t="shared" si="5" ref="P31:P36">O31/1000000</f>
        <v>0.033</v>
      </c>
      <c r="Q31" s="452"/>
    </row>
    <row r="32" spans="1:17" ht="15.75" customHeight="1">
      <c r="A32" s="266">
        <v>19</v>
      </c>
      <c r="B32" s="334" t="s">
        <v>28</v>
      </c>
      <c r="C32" s="324">
        <v>4864880</v>
      </c>
      <c r="D32" s="337" t="s">
        <v>12</v>
      </c>
      <c r="E32" s="316" t="s">
        <v>339</v>
      </c>
      <c r="F32" s="324">
        <v>500</v>
      </c>
      <c r="G32" s="330">
        <v>1234</v>
      </c>
      <c r="H32" s="331">
        <v>1111</v>
      </c>
      <c r="I32" s="331">
        <f>G32-H32</f>
        <v>123</v>
      </c>
      <c r="J32" s="331">
        <f>$F32*I32</f>
        <v>61500</v>
      </c>
      <c r="K32" s="332">
        <f>J32/1000000</f>
        <v>0.0615</v>
      </c>
      <c r="L32" s="330">
        <v>7528</v>
      </c>
      <c r="M32" s="331">
        <v>7528</v>
      </c>
      <c r="N32" s="331">
        <f>L32-M32</f>
        <v>0</v>
      </c>
      <c r="O32" s="331">
        <f>$F32*N32</f>
        <v>0</v>
      </c>
      <c r="P32" s="332">
        <f>O32/1000000</f>
        <v>0</v>
      </c>
      <c r="Q32" s="452"/>
    </row>
    <row r="33" spans="1:17" ht="15.75" customHeight="1">
      <c r="A33" s="266">
        <v>20</v>
      </c>
      <c r="B33" s="334" t="s">
        <v>29</v>
      </c>
      <c r="C33" s="324">
        <v>4864799</v>
      </c>
      <c r="D33" s="337" t="s">
        <v>12</v>
      </c>
      <c r="E33" s="316" t="s">
        <v>339</v>
      </c>
      <c r="F33" s="324">
        <v>100</v>
      </c>
      <c r="G33" s="330">
        <v>142610</v>
      </c>
      <c r="H33" s="331">
        <v>139482</v>
      </c>
      <c r="I33" s="331">
        <f t="shared" si="0"/>
        <v>3128</v>
      </c>
      <c r="J33" s="331">
        <f t="shared" si="1"/>
        <v>312800</v>
      </c>
      <c r="K33" s="332">
        <f t="shared" si="2"/>
        <v>0.3128</v>
      </c>
      <c r="L33" s="330">
        <v>310573</v>
      </c>
      <c r="M33" s="331">
        <v>310573</v>
      </c>
      <c r="N33" s="331">
        <f t="shared" si="3"/>
        <v>0</v>
      </c>
      <c r="O33" s="331">
        <f t="shared" si="4"/>
        <v>0</v>
      </c>
      <c r="P33" s="332">
        <f t="shared" si="5"/>
        <v>0</v>
      </c>
      <c r="Q33" s="452"/>
    </row>
    <row r="34" spans="1:17" ht="15.75" customHeight="1">
      <c r="A34" s="266">
        <v>21</v>
      </c>
      <c r="B34" s="334" t="s">
        <v>30</v>
      </c>
      <c r="C34" s="324">
        <v>4864888</v>
      </c>
      <c r="D34" s="337" t="s">
        <v>12</v>
      </c>
      <c r="E34" s="316" t="s">
        <v>339</v>
      </c>
      <c r="F34" s="324">
        <v>1000</v>
      </c>
      <c r="G34" s="330">
        <v>995830</v>
      </c>
      <c r="H34" s="331">
        <v>995820</v>
      </c>
      <c r="I34" s="331">
        <f t="shared" si="0"/>
        <v>10</v>
      </c>
      <c r="J34" s="331">
        <f t="shared" si="1"/>
        <v>10000</v>
      </c>
      <c r="K34" s="332">
        <f t="shared" si="2"/>
        <v>0.01</v>
      </c>
      <c r="L34" s="330">
        <v>984591</v>
      </c>
      <c r="M34" s="331">
        <v>984591</v>
      </c>
      <c r="N34" s="331">
        <f t="shared" si="3"/>
        <v>0</v>
      </c>
      <c r="O34" s="331">
        <f t="shared" si="4"/>
        <v>0</v>
      </c>
      <c r="P34" s="332">
        <f t="shared" si="5"/>
        <v>0</v>
      </c>
      <c r="Q34" s="452"/>
    </row>
    <row r="35" spans="1:17" ht="15.75" customHeight="1">
      <c r="A35" s="266">
        <v>22</v>
      </c>
      <c r="B35" s="334" t="s">
        <v>365</v>
      </c>
      <c r="C35" s="324">
        <v>4864873</v>
      </c>
      <c r="D35" s="337" t="s">
        <v>12</v>
      </c>
      <c r="E35" s="316" t="s">
        <v>339</v>
      </c>
      <c r="F35" s="324">
        <v>1000</v>
      </c>
      <c r="G35" s="330">
        <v>25</v>
      </c>
      <c r="H35" s="331">
        <v>24</v>
      </c>
      <c r="I35" s="331">
        <f>G35-H35</f>
        <v>1</v>
      </c>
      <c r="J35" s="331">
        <f>$F35*I35</f>
        <v>1000</v>
      </c>
      <c r="K35" s="332">
        <f>J35/1000000</f>
        <v>0.001</v>
      </c>
      <c r="L35" s="330">
        <v>998921</v>
      </c>
      <c r="M35" s="331">
        <v>998834</v>
      </c>
      <c r="N35" s="331">
        <f>L35-M35</f>
        <v>87</v>
      </c>
      <c r="O35" s="331">
        <f>$F35*N35</f>
        <v>87000</v>
      </c>
      <c r="P35" s="332">
        <f>O35/1000000</f>
        <v>0.087</v>
      </c>
      <c r="Q35" s="463"/>
    </row>
    <row r="36" spans="1:16" ht="15.75" customHeight="1">
      <c r="A36" s="266">
        <v>23</v>
      </c>
      <c r="B36" s="334" t="s">
        <v>405</v>
      </c>
      <c r="C36" s="324">
        <v>5295124</v>
      </c>
      <c r="D36" s="337" t="s">
        <v>12</v>
      </c>
      <c r="E36" s="316" t="s">
        <v>339</v>
      </c>
      <c r="F36" s="324">
        <v>100</v>
      </c>
      <c r="G36" s="330">
        <v>53215</v>
      </c>
      <c r="H36" s="331">
        <v>51503</v>
      </c>
      <c r="I36" s="331">
        <f t="shared" si="0"/>
        <v>1712</v>
      </c>
      <c r="J36" s="331">
        <f t="shared" si="1"/>
        <v>171200</v>
      </c>
      <c r="K36" s="332">
        <f t="shared" si="2"/>
        <v>0.1712</v>
      </c>
      <c r="L36" s="330">
        <v>121231</v>
      </c>
      <c r="M36" s="331">
        <v>121231</v>
      </c>
      <c r="N36" s="331">
        <f t="shared" si="3"/>
        <v>0</v>
      </c>
      <c r="O36" s="331">
        <f t="shared" si="4"/>
        <v>0</v>
      </c>
      <c r="P36" s="332">
        <f t="shared" si="5"/>
        <v>0</v>
      </c>
    </row>
    <row r="37" spans="1:17" ht="17.25" customHeight="1">
      <c r="A37" s="266"/>
      <c r="B37" s="336" t="s">
        <v>31</v>
      </c>
      <c r="C37" s="324"/>
      <c r="D37" s="337"/>
      <c r="E37" s="316"/>
      <c r="F37" s="324"/>
      <c r="G37" s="330"/>
      <c r="H37" s="331"/>
      <c r="I37" s="331"/>
      <c r="J37" s="331"/>
      <c r="K37" s="332"/>
      <c r="L37" s="330"/>
      <c r="M37" s="331"/>
      <c r="N37" s="331"/>
      <c r="O37" s="331"/>
      <c r="P37" s="332"/>
      <c r="Q37" s="452"/>
    </row>
    <row r="38" spans="1:17" ht="15.75" customHeight="1">
      <c r="A38" s="266">
        <v>24</v>
      </c>
      <c r="B38" s="334" t="s">
        <v>362</v>
      </c>
      <c r="C38" s="324">
        <v>5128477</v>
      </c>
      <c r="D38" s="337" t="s">
        <v>12</v>
      </c>
      <c r="E38" s="316" t="s">
        <v>339</v>
      </c>
      <c r="F38" s="324">
        <v>1000</v>
      </c>
      <c r="G38" s="330">
        <v>997601</v>
      </c>
      <c r="H38" s="267">
        <v>998674</v>
      </c>
      <c r="I38" s="331">
        <f>G38-H38</f>
        <v>-1073</v>
      </c>
      <c r="J38" s="331">
        <f>$F38*I38</f>
        <v>-1073000</v>
      </c>
      <c r="K38" s="332">
        <f>J38/1000000</f>
        <v>-1.073</v>
      </c>
      <c r="L38" s="330">
        <v>999816</v>
      </c>
      <c r="M38" s="267">
        <v>999816</v>
      </c>
      <c r="N38" s="331">
        <f>L38-M38</f>
        <v>0</v>
      </c>
      <c r="O38" s="331">
        <f>$F38*N38</f>
        <v>0</v>
      </c>
      <c r="P38" s="332">
        <f>O38/1000000</f>
        <v>0</v>
      </c>
      <c r="Q38" s="463"/>
    </row>
    <row r="39" spans="1:17" ht="15.75" customHeight="1">
      <c r="A39" s="266">
        <v>25</v>
      </c>
      <c r="B39" s="334" t="s">
        <v>363</v>
      </c>
      <c r="C39" s="324">
        <v>4865058</v>
      </c>
      <c r="D39" s="337" t="s">
        <v>12</v>
      </c>
      <c r="E39" s="316" t="s">
        <v>339</v>
      </c>
      <c r="F39" s="324">
        <v>1000</v>
      </c>
      <c r="G39" s="330">
        <v>581379</v>
      </c>
      <c r="H39" s="267">
        <v>584746</v>
      </c>
      <c r="I39" s="331">
        <f>G39-H39</f>
        <v>-3367</v>
      </c>
      <c r="J39" s="331">
        <f>$F39*I39</f>
        <v>-3367000</v>
      </c>
      <c r="K39" s="332">
        <f>J39/1000000</f>
        <v>-3.367</v>
      </c>
      <c r="L39" s="330">
        <v>829222</v>
      </c>
      <c r="M39" s="267">
        <v>829222</v>
      </c>
      <c r="N39" s="331">
        <f>L39-M39</f>
        <v>0</v>
      </c>
      <c r="O39" s="331">
        <f>$F39*N39</f>
        <v>0</v>
      </c>
      <c r="P39" s="332">
        <f>O39/1000000</f>
        <v>0</v>
      </c>
      <c r="Q39" s="463"/>
    </row>
    <row r="40" spans="1:17" ht="15.75" customHeight="1">
      <c r="A40" s="266">
        <v>26</v>
      </c>
      <c r="B40" s="334" t="s">
        <v>32</v>
      </c>
      <c r="C40" s="324">
        <v>4864791</v>
      </c>
      <c r="D40" s="337" t="s">
        <v>12</v>
      </c>
      <c r="E40" s="316" t="s">
        <v>339</v>
      </c>
      <c r="F40" s="324">
        <v>266.67</v>
      </c>
      <c r="G40" s="330">
        <v>1000608</v>
      </c>
      <c r="H40" s="267">
        <v>999851</v>
      </c>
      <c r="I40" s="267">
        <f>G40-H40</f>
        <v>757</v>
      </c>
      <c r="J40" s="267">
        <f>$F40*I40</f>
        <v>201869.19</v>
      </c>
      <c r="K40" s="783">
        <f>J40/1000000</f>
        <v>0.20186919</v>
      </c>
      <c r="L40" s="330">
        <v>999999</v>
      </c>
      <c r="M40" s="267">
        <v>999999</v>
      </c>
      <c r="N40" s="267">
        <f>L40-M40</f>
        <v>0</v>
      </c>
      <c r="O40" s="267">
        <f>$F40*N40</f>
        <v>0</v>
      </c>
      <c r="P40" s="784">
        <f>O40/1000000</f>
        <v>0</v>
      </c>
      <c r="Q40" s="484"/>
    </row>
    <row r="41" spans="1:17" ht="15.75" customHeight="1">
      <c r="A41" s="266">
        <v>27</v>
      </c>
      <c r="B41" s="334" t="s">
        <v>33</v>
      </c>
      <c r="C41" s="324">
        <v>5128405</v>
      </c>
      <c r="D41" s="337" t="s">
        <v>12</v>
      </c>
      <c r="E41" s="316" t="s">
        <v>339</v>
      </c>
      <c r="F41" s="324">
        <v>500</v>
      </c>
      <c r="G41" s="330">
        <v>7562</v>
      </c>
      <c r="H41" s="267">
        <v>7279</v>
      </c>
      <c r="I41" s="331">
        <f>G41-H41</f>
        <v>283</v>
      </c>
      <c r="J41" s="331">
        <f>$F41*I41</f>
        <v>141500</v>
      </c>
      <c r="K41" s="332">
        <f>J41/1000000</f>
        <v>0.1415</v>
      </c>
      <c r="L41" s="330">
        <v>1767</v>
      </c>
      <c r="M41" s="267">
        <v>1767</v>
      </c>
      <c r="N41" s="331">
        <f>L41-M41</f>
        <v>0</v>
      </c>
      <c r="O41" s="331">
        <f>$F41*N41</f>
        <v>0</v>
      </c>
      <c r="P41" s="332">
        <f>O41/1000000</f>
        <v>0</v>
      </c>
      <c r="Q41" s="452"/>
    </row>
    <row r="42" spans="1:17" ht="16.5" customHeight="1">
      <c r="A42" s="266"/>
      <c r="B42" s="335" t="s">
        <v>34</v>
      </c>
      <c r="C42" s="324"/>
      <c r="D42" s="338"/>
      <c r="E42" s="316"/>
      <c r="F42" s="324"/>
      <c r="G42" s="330"/>
      <c r="H42" s="331"/>
      <c r="I42" s="331"/>
      <c r="J42" s="331"/>
      <c r="K42" s="332"/>
      <c r="L42" s="330"/>
      <c r="M42" s="331"/>
      <c r="N42" s="331"/>
      <c r="O42" s="331"/>
      <c r="P42" s="332"/>
      <c r="Q42" s="452"/>
    </row>
    <row r="43" spans="1:17" ht="15" customHeight="1">
      <c r="A43" s="266">
        <v>28</v>
      </c>
      <c r="B43" s="334" t="s">
        <v>35</v>
      </c>
      <c r="C43" s="324">
        <v>4865041</v>
      </c>
      <c r="D43" s="337" t="s">
        <v>12</v>
      </c>
      <c r="E43" s="316" t="s">
        <v>339</v>
      </c>
      <c r="F43" s="324">
        <v>-1000</v>
      </c>
      <c r="G43" s="330">
        <v>2621</v>
      </c>
      <c r="H43" s="331">
        <v>1595</v>
      </c>
      <c r="I43" s="331">
        <f>G43-H43</f>
        <v>1026</v>
      </c>
      <c r="J43" s="331">
        <f>$F43*I43</f>
        <v>-1026000</v>
      </c>
      <c r="K43" s="332">
        <f>J43/1000000</f>
        <v>-1.026</v>
      </c>
      <c r="L43" s="330">
        <v>996962</v>
      </c>
      <c r="M43" s="331">
        <v>996962</v>
      </c>
      <c r="N43" s="331">
        <f>L43-M43</f>
        <v>0</v>
      </c>
      <c r="O43" s="331">
        <f>$F43*N43</f>
        <v>0</v>
      </c>
      <c r="P43" s="332">
        <f>O43/1000000</f>
        <v>0</v>
      </c>
      <c r="Q43" s="452"/>
    </row>
    <row r="44" spans="1:17" ht="13.5" customHeight="1">
      <c r="A44" s="266">
        <v>29</v>
      </c>
      <c r="B44" s="334" t="s">
        <v>16</v>
      </c>
      <c r="C44" s="324">
        <v>5295182</v>
      </c>
      <c r="D44" s="337" t="s">
        <v>12</v>
      </c>
      <c r="E44" s="316" t="s">
        <v>339</v>
      </c>
      <c r="F44" s="324">
        <v>-500</v>
      </c>
      <c r="G44" s="330">
        <v>26191</v>
      </c>
      <c r="H44" s="331">
        <v>22513</v>
      </c>
      <c r="I44" s="331">
        <f>G44-H44</f>
        <v>3678</v>
      </c>
      <c r="J44" s="331">
        <f>$F44*I44</f>
        <v>-1839000</v>
      </c>
      <c r="K44" s="332">
        <f>J44/1000000</f>
        <v>-1.839</v>
      </c>
      <c r="L44" s="330">
        <v>14971</v>
      </c>
      <c r="M44" s="331">
        <v>14971</v>
      </c>
      <c r="N44" s="331">
        <f>L44-M44</f>
        <v>0</v>
      </c>
      <c r="O44" s="331">
        <f>$F44*N44</f>
        <v>0</v>
      </c>
      <c r="P44" s="332">
        <f>O44/1000000</f>
        <v>0</v>
      </c>
      <c r="Q44" s="449"/>
    </row>
    <row r="45" spans="1:17" ht="13.5" customHeight="1">
      <c r="A45" s="267">
        <v>30</v>
      </c>
      <c r="B45" s="334" t="s">
        <v>17</v>
      </c>
      <c r="C45" s="324">
        <v>5295168</v>
      </c>
      <c r="D45" s="337" t="s">
        <v>12</v>
      </c>
      <c r="E45" s="316" t="s">
        <v>339</v>
      </c>
      <c r="F45" s="324">
        <v>-1000</v>
      </c>
      <c r="G45" s="330">
        <v>18889</v>
      </c>
      <c r="H45" s="331">
        <v>18889</v>
      </c>
      <c r="I45" s="331">
        <f>G45-H45</f>
        <v>0</v>
      </c>
      <c r="J45" s="331">
        <f>$F45*I45</f>
        <v>0</v>
      </c>
      <c r="K45" s="332">
        <f>J45/1000000</f>
        <v>0</v>
      </c>
      <c r="L45" s="330">
        <v>497</v>
      </c>
      <c r="M45" s="331">
        <v>497</v>
      </c>
      <c r="N45" s="331">
        <f>L45-M45</f>
        <v>0</v>
      </c>
      <c r="O45" s="331">
        <f>$F45*N45</f>
        <v>0</v>
      </c>
      <c r="P45" s="332">
        <f>O45/1000000</f>
        <v>0</v>
      </c>
      <c r="Q45" s="449"/>
    </row>
    <row r="46" spans="2:17" ht="14.25" customHeight="1">
      <c r="B46" s="335" t="s">
        <v>36</v>
      </c>
      <c r="C46" s="324"/>
      <c r="D46" s="338"/>
      <c r="E46" s="316"/>
      <c r="F46" s="324"/>
      <c r="G46" s="330"/>
      <c r="H46" s="331"/>
      <c r="I46" s="331"/>
      <c r="J46" s="331"/>
      <c r="K46" s="332"/>
      <c r="L46" s="330"/>
      <c r="M46" s="331"/>
      <c r="N46" s="331"/>
      <c r="O46" s="331"/>
      <c r="P46" s="332"/>
      <c r="Q46" s="452"/>
    </row>
    <row r="47" spans="1:17" ht="15.75" customHeight="1">
      <c r="A47" s="266">
        <v>31</v>
      </c>
      <c r="B47" s="334" t="s">
        <v>37</v>
      </c>
      <c r="C47" s="324">
        <v>4864911</v>
      </c>
      <c r="D47" s="337" t="s">
        <v>12</v>
      </c>
      <c r="E47" s="316" t="s">
        <v>339</v>
      </c>
      <c r="F47" s="324">
        <v>-1000</v>
      </c>
      <c r="G47" s="330">
        <v>2250</v>
      </c>
      <c r="H47" s="331">
        <v>678</v>
      </c>
      <c r="I47" s="331">
        <f>G47-H47</f>
        <v>1572</v>
      </c>
      <c r="J47" s="331">
        <f>$F47*I47</f>
        <v>-1572000</v>
      </c>
      <c r="K47" s="332">
        <f>J47/1000000</f>
        <v>-1.572</v>
      </c>
      <c r="L47" s="330">
        <v>999970</v>
      </c>
      <c r="M47" s="331">
        <v>999970</v>
      </c>
      <c r="N47" s="331">
        <f>L47-M47</f>
        <v>0</v>
      </c>
      <c r="O47" s="331">
        <f>$F47*N47</f>
        <v>0</v>
      </c>
      <c r="P47" s="332">
        <f>O47/1000000</f>
        <v>0</v>
      </c>
      <c r="Q47" s="452"/>
    </row>
    <row r="48" spans="1:17" ht="15.75" customHeight="1">
      <c r="A48" s="266"/>
      <c r="B48" s="335" t="s">
        <v>373</v>
      </c>
      <c r="C48" s="324"/>
      <c r="D48" s="337"/>
      <c r="E48" s="316"/>
      <c r="F48" s="324"/>
      <c r="G48" s="330"/>
      <c r="H48" s="331"/>
      <c r="I48" s="331"/>
      <c r="J48" s="331"/>
      <c r="K48" s="332"/>
      <c r="L48" s="330"/>
      <c r="M48" s="331"/>
      <c r="N48" s="331"/>
      <c r="O48" s="331"/>
      <c r="P48" s="332"/>
      <c r="Q48" s="452"/>
    </row>
    <row r="49" spans="1:17" ht="15.75" customHeight="1">
      <c r="A49" s="266">
        <v>32</v>
      </c>
      <c r="B49" s="334" t="s">
        <v>422</v>
      </c>
      <c r="C49" s="324">
        <v>4864973</v>
      </c>
      <c r="D49" s="337" t="s">
        <v>12</v>
      </c>
      <c r="E49" s="316" t="s">
        <v>339</v>
      </c>
      <c r="F49" s="324">
        <v>-2000</v>
      </c>
      <c r="G49" s="330">
        <v>27675</v>
      </c>
      <c r="H49" s="331">
        <v>24984</v>
      </c>
      <c r="I49" s="331">
        <f>G49-H49</f>
        <v>2691</v>
      </c>
      <c r="J49" s="331">
        <f>$F49*I49</f>
        <v>-5382000</v>
      </c>
      <c r="K49" s="332">
        <f>J49/1000000</f>
        <v>-5.382</v>
      </c>
      <c r="L49" s="330">
        <v>96</v>
      </c>
      <c r="M49" s="331">
        <v>96</v>
      </c>
      <c r="N49" s="331">
        <f>L49-M49</f>
        <v>0</v>
      </c>
      <c r="O49" s="331">
        <f>$F49*N49</f>
        <v>0</v>
      </c>
      <c r="P49" s="332">
        <f>O49/1000000</f>
        <v>0</v>
      </c>
      <c r="Q49" s="452"/>
    </row>
    <row r="50" spans="1:17" ht="18.75" customHeight="1">
      <c r="A50" s="266">
        <v>33</v>
      </c>
      <c r="B50" s="334" t="s">
        <v>380</v>
      </c>
      <c r="C50" s="324">
        <v>4864992</v>
      </c>
      <c r="D50" s="337" t="s">
        <v>12</v>
      </c>
      <c r="E50" s="316" t="s">
        <v>339</v>
      </c>
      <c r="F50" s="324">
        <v>-1000</v>
      </c>
      <c r="G50" s="330">
        <v>44853</v>
      </c>
      <c r="H50" s="331">
        <v>42027</v>
      </c>
      <c r="I50" s="331">
        <f>G50-H50</f>
        <v>2826</v>
      </c>
      <c r="J50" s="331">
        <f>$F50*I50</f>
        <v>-2826000</v>
      </c>
      <c r="K50" s="332">
        <f>J50/1000000</f>
        <v>-2.826</v>
      </c>
      <c r="L50" s="330">
        <v>998777</v>
      </c>
      <c r="M50" s="331">
        <v>998777</v>
      </c>
      <c r="N50" s="331">
        <f>L50-M50</f>
        <v>0</v>
      </c>
      <c r="O50" s="331">
        <f>$F50*N50</f>
        <v>0</v>
      </c>
      <c r="P50" s="332">
        <f>O50/1000000</f>
        <v>0</v>
      </c>
      <c r="Q50" s="760"/>
    </row>
    <row r="51" spans="1:17" ht="15.75" customHeight="1">
      <c r="A51" s="266">
        <v>34</v>
      </c>
      <c r="B51" s="334" t="s">
        <v>374</v>
      </c>
      <c r="C51" s="324">
        <v>4864981</v>
      </c>
      <c r="D51" s="337" t="s">
        <v>12</v>
      </c>
      <c r="E51" s="316" t="s">
        <v>339</v>
      </c>
      <c r="F51" s="324">
        <v>-1000</v>
      </c>
      <c r="G51" s="330">
        <v>86452</v>
      </c>
      <c r="H51" s="331">
        <v>81836</v>
      </c>
      <c r="I51" s="331">
        <f>G51-H51</f>
        <v>4616</v>
      </c>
      <c r="J51" s="331">
        <f>$F51*I51</f>
        <v>-4616000</v>
      </c>
      <c r="K51" s="332">
        <f>J51/1000000</f>
        <v>-4.616</v>
      </c>
      <c r="L51" s="330">
        <v>2426</v>
      </c>
      <c r="M51" s="331">
        <v>2426</v>
      </c>
      <c r="N51" s="331">
        <f>L51-M51</f>
        <v>0</v>
      </c>
      <c r="O51" s="331">
        <f>$F51*N51</f>
        <v>0</v>
      </c>
      <c r="P51" s="332">
        <f>O51/1000000</f>
        <v>0</v>
      </c>
      <c r="Q51" s="760"/>
    </row>
    <row r="52" spans="1:17" ht="12" customHeight="1">
      <c r="A52" s="266"/>
      <c r="B52" s="336" t="s">
        <v>394</v>
      </c>
      <c r="C52" s="324"/>
      <c r="D52" s="337"/>
      <c r="E52" s="316"/>
      <c r="F52" s="324"/>
      <c r="G52" s="330"/>
      <c r="H52" s="331"/>
      <c r="I52" s="331"/>
      <c r="J52" s="331"/>
      <c r="K52" s="332"/>
      <c r="L52" s="330"/>
      <c r="M52" s="331"/>
      <c r="N52" s="331"/>
      <c r="O52" s="331"/>
      <c r="P52" s="332"/>
      <c r="Q52" s="453"/>
    </row>
    <row r="53" spans="1:17" ht="15.75" customHeight="1">
      <c r="A53" s="266">
        <v>35</v>
      </c>
      <c r="B53" s="334" t="s">
        <v>15</v>
      </c>
      <c r="C53" s="324">
        <v>5128463</v>
      </c>
      <c r="D53" s="337" t="s">
        <v>12</v>
      </c>
      <c r="E53" s="316" t="s">
        <v>339</v>
      </c>
      <c r="F53" s="324">
        <v>-1000</v>
      </c>
      <c r="G53" s="330">
        <v>22751</v>
      </c>
      <c r="H53" s="331">
        <v>22092</v>
      </c>
      <c r="I53" s="331">
        <f>G53-H53</f>
        <v>659</v>
      </c>
      <c r="J53" s="331">
        <f>$F53*I53</f>
        <v>-659000</v>
      </c>
      <c r="K53" s="332">
        <f>J53/1000000</f>
        <v>-0.659</v>
      </c>
      <c r="L53" s="330">
        <v>999268</v>
      </c>
      <c r="M53" s="331">
        <v>999268</v>
      </c>
      <c r="N53" s="331">
        <f>L53-M53</f>
        <v>0</v>
      </c>
      <c r="O53" s="331">
        <f>$F53*N53</f>
        <v>0</v>
      </c>
      <c r="P53" s="332">
        <f>O53/1000000</f>
        <v>0</v>
      </c>
      <c r="Q53" s="453"/>
    </row>
    <row r="54" spans="1:17" ht="18.75" customHeight="1">
      <c r="A54" s="266">
        <v>36</v>
      </c>
      <c r="B54" s="334" t="s">
        <v>16</v>
      </c>
      <c r="C54" s="324">
        <v>5128468</v>
      </c>
      <c r="D54" s="337" t="s">
        <v>12</v>
      </c>
      <c r="E54" s="316" t="s">
        <v>339</v>
      </c>
      <c r="F54" s="324">
        <v>-1000</v>
      </c>
      <c r="G54" s="330">
        <v>12732</v>
      </c>
      <c r="H54" s="331">
        <v>11923</v>
      </c>
      <c r="I54" s="331">
        <f>G54-H54</f>
        <v>809</v>
      </c>
      <c r="J54" s="331">
        <f>$F54*I54</f>
        <v>-809000</v>
      </c>
      <c r="K54" s="332">
        <f>J54/1000000</f>
        <v>-0.809</v>
      </c>
      <c r="L54" s="330">
        <v>916</v>
      </c>
      <c r="M54" s="331">
        <v>916</v>
      </c>
      <c r="N54" s="331">
        <f>L54-M54</f>
        <v>0</v>
      </c>
      <c r="O54" s="331">
        <f>$F54*N54</f>
        <v>0</v>
      </c>
      <c r="P54" s="332">
        <f>O54/1000000</f>
        <v>0</v>
      </c>
      <c r="Q54" s="459"/>
    </row>
    <row r="55" spans="1:17" ht="15" customHeight="1">
      <c r="A55" s="266"/>
      <c r="B55" s="336" t="s">
        <v>398</v>
      </c>
      <c r="C55" s="324"/>
      <c r="D55" s="337"/>
      <c r="E55" s="316"/>
      <c r="F55" s="324"/>
      <c r="G55" s="330"/>
      <c r="H55" s="331"/>
      <c r="I55" s="331"/>
      <c r="J55" s="331"/>
      <c r="K55" s="332"/>
      <c r="L55" s="330"/>
      <c r="M55" s="331"/>
      <c r="N55" s="331"/>
      <c r="O55" s="331"/>
      <c r="P55" s="332"/>
      <c r="Q55" s="459"/>
    </row>
    <row r="56" spans="1:17" ht="15.75" customHeight="1">
      <c r="A56" s="266">
        <v>37</v>
      </c>
      <c r="B56" s="334" t="s">
        <v>15</v>
      </c>
      <c r="C56" s="324">
        <v>4864903</v>
      </c>
      <c r="D56" s="337" t="s">
        <v>12</v>
      </c>
      <c r="E56" s="316" t="s">
        <v>339</v>
      </c>
      <c r="F56" s="324">
        <v>-1000</v>
      </c>
      <c r="G56" s="330">
        <v>999394</v>
      </c>
      <c r="H56" s="331">
        <v>1000402</v>
      </c>
      <c r="I56" s="331">
        <f>G56-H56</f>
        <v>-1008</v>
      </c>
      <c r="J56" s="331">
        <f>$F56*I56</f>
        <v>1008000</v>
      </c>
      <c r="K56" s="332">
        <f>J56/1000000</f>
        <v>1.008</v>
      </c>
      <c r="L56" s="330">
        <v>998710</v>
      </c>
      <c r="M56" s="331">
        <v>998710</v>
      </c>
      <c r="N56" s="331">
        <f>L56-M56</f>
        <v>0</v>
      </c>
      <c r="O56" s="331">
        <f>$F56*N56</f>
        <v>0</v>
      </c>
      <c r="P56" s="332">
        <f>O56/1000000</f>
        <v>0</v>
      </c>
      <c r="Q56" s="449"/>
    </row>
    <row r="57" spans="1:17" ht="15" customHeight="1">
      <c r="A57" s="266">
        <v>38</v>
      </c>
      <c r="B57" s="334" t="s">
        <v>16</v>
      </c>
      <c r="C57" s="324">
        <v>4864946</v>
      </c>
      <c r="D57" s="337" t="s">
        <v>12</v>
      </c>
      <c r="E57" s="316" t="s">
        <v>339</v>
      </c>
      <c r="F57" s="324">
        <v>-1000</v>
      </c>
      <c r="G57" s="330">
        <v>17321</v>
      </c>
      <c r="H57" s="331">
        <v>15883</v>
      </c>
      <c r="I57" s="331">
        <f>G57-H57</f>
        <v>1438</v>
      </c>
      <c r="J57" s="331">
        <f>$F57*I57</f>
        <v>-1438000</v>
      </c>
      <c r="K57" s="332">
        <f>J57/1000000</f>
        <v>-1.438</v>
      </c>
      <c r="L57" s="330">
        <v>1576</v>
      </c>
      <c r="M57" s="331">
        <v>1576</v>
      </c>
      <c r="N57" s="331">
        <f>L57-M57</f>
        <v>0</v>
      </c>
      <c r="O57" s="331">
        <f>$F57*N57</f>
        <v>0</v>
      </c>
      <c r="P57" s="332">
        <f>O57/1000000</f>
        <v>0</v>
      </c>
      <c r="Q57" s="449"/>
    </row>
    <row r="58" spans="1:17" ht="14.25" customHeight="1">
      <c r="A58" s="266"/>
      <c r="B58" s="336" t="s">
        <v>372</v>
      </c>
      <c r="C58" s="324"/>
      <c r="D58" s="337"/>
      <c r="E58" s="316"/>
      <c r="F58" s="324"/>
      <c r="G58" s="330"/>
      <c r="H58" s="331"/>
      <c r="I58" s="331"/>
      <c r="J58" s="331"/>
      <c r="K58" s="332"/>
      <c r="L58" s="330"/>
      <c r="M58" s="331"/>
      <c r="N58" s="331"/>
      <c r="O58" s="331"/>
      <c r="P58" s="332"/>
      <c r="Q58" s="452"/>
    </row>
    <row r="59" spans="1:17" ht="14.25" customHeight="1">
      <c r="A59" s="266"/>
      <c r="B59" s="336" t="s">
        <v>42</v>
      </c>
      <c r="C59" s="324"/>
      <c r="D59" s="337"/>
      <c r="E59" s="316"/>
      <c r="F59" s="324"/>
      <c r="G59" s="330"/>
      <c r="H59" s="331"/>
      <c r="I59" s="331"/>
      <c r="J59" s="331"/>
      <c r="K59" s="332"/>
      <c r="L59" s="330"/>
      <c r="M59" s="331"/>
      <c r="N59" s="331"/>
      <c r="O59" s="331"/>
      <c r="P59" s="332"/>
      <c r="Q59" s="452"/>
    </row>
    <row r="60" spans="1:17" ht="15.75" customHeight="1">
      <c r="A60" s="267">
        <v>39</v>
      </c>
      <c r="B60" s="334" t="s">
        <v>43</v>
      </c>
      <c r="C60" s="324">
        <v>4864843</v>
      </c>
      <c r="D60" s="337" t="s">
        <v>12</v>
      </c>
      <c r="E60" s="316" t="s">
        <v>339</v>
      </c>
      <c r="F60" s="324">
        <v>1000</v>
      </c>
      <c r="G60" s="330">
        <v>1906</v>
      </c>
      <c r="H60" s="331">
        <v>1919</v>
      </c>
      <c r="I60" s="331">
        <f>G60-H60</f>
        <v>-13</v>
      </c>
      <c r="J60" s="331">
        <f>$F60*I60</f>
        <v>-13000</v>
      </c>
      <c r="K60" s="332">
        <f>J60/1000000</f>
        <v>-0.013</v>
      </c>
      <c r="L60" s="330">
        <v>28636</v>
      </c>
      <c r="M60" s="331">
        <v>28604</v>
      </c>
      <c r="N60" s="331">
        <f>L60-M60</f>
        <v>32</v>
      </c>
      <c r="O60" s="331">
        <f>$F60*N60</f>
        <v>32000</v>
      </c>
      <c r="P60" s="332">
        <f>O60/1000000</f>
        <v>0.032</v>
      </c>
      <c r="Q60" s="452"/>
    </row>
    <row r="61" spans="1:17" s="488" customFormat="1" ht="15.75" customHeight="1" thickBot="1">
      <c r="A61" s="311">
        <v>40</v>
      </c>
      <c r="B61" s="334" t="s">
        <v>44</v>
      </c>
      <c r="C61" s="305">
        <v>5295123</v>
      </c>
      <c r="D61" s="250" t="s">
        <v>12</v>
      </c>
      <c r="E61" s="251" t="s">
        <v>339</v>
      </c>
      <c r="F61" s="473">
        <v>100</v>
      </c>
      <c r="G61" s="330">
        <v>14089</v>
      </c>
      <c r="H61" s="331">
        <v>13737</v>
      </c>
      <c r="I61" s="331">
        <f>G61-H61</f>
        <v>352</v>
      </c>
      <c r="J61" s="331">
        <f>$F61*I61</f>
        <v>35200</v>
      </c>
      <c r="K61" s="332">
        <f>J61/1000000</f>
        <v>0.0352</v>
      </c>
      <c r="L61" s="330">
        <v>26449</v>
      </c>
      <c r="M61" s="331">
        <v>26590</v>
      </c>
      <c r="N61" s="331">
        <f>L61-M61</f>
        <v>-141</v>
      </c>
      <c r="O61" s="331">
        <f>$F61*N61</f>
        <v>-14100</v>
      </c>
      <c r="P61" s="332">
        <f>O61/1000000</f>
        <v>-0.0141</v>
      </c>
      <c r="Q61" s="474"/>
    </row>
    <row r="62" spans="1:17" ht="21.75" customHeight="1" thickBot="1" thickTop="1">
      <c r="A62" s="267"/>
      <c r="B62" s="472" t="s">
        <v>304</v>
      </c>
      <c r="C62" s="38"/>
      <c r="D62" s="338"/>
      <c r="E62" s="316"/>
      <c r="F62" s="38"/>
      <c r="G62" s="331"/>
      <c r="H62" s="331"/>
      <c r="I62" s="331"/>
      <c r="J62" s="331"/>
      <c r="K62" s="331"/>
      <c r="L62" s="331"/>
      <c r="M62" s="331"/>
      <c r="N62" s="331"/>
      <c r="O62" s="331"/>
      <c r="P62" s="331"/>
      <c r="Q62" s="537" t="str">
        <f>Q1</f>
        <v>OCTOBER-2018</v>
      </c>
    </row>
    <row r="63" spans="1:17" ht="15.75" customHeight="1" thickTop="1">
      <c r="A63" s="265"/>
      <c r="B63" s="333" t="s">
        <v>45</v>
      </c>
      <c r="C63" s="314"/>
      <c r="D63" s="339"/>
      <c r="E63" s="339"/>
      <c r="F63" s="314"/>
      <c r="G63" s="538"/>
      <c r="H63" s="539"/>
      <c r="I63" s="539"/>
      <c r="J63" s="539"/>
      <c r="K63" s="540"/>
      <c r="L63" s="538"/>
      <c r="M63" s="539"/>
      <c r="N63" s="539"/>
      <c r="O63" s="539"/>
      <c r="P63" s="540"/>
      <c r="Q63" s="541"/>
    </row>
    <row r="64" spans="1:17" ht="15.75" customHeight="1">
      <c r="A64" s="266">
        <v>41</v>
      </c>
      <c r="B64" s="492" t="s">
        <v>80</v>
      </c>
      <c r="C64" s="324">
        <v>4865169</v>
      </c>
      <c r="D64" s="338" t="s">
        <v>12</v>
      </c>
      <c r="E64" s="316" t="s">
        <v>339</v>
      </c>
      <c r="F64" s="324">
        <v>1000</v>
      </c>
      <c r="G64" s="330">
        <v>1272</v>
      </c>
      <c r="H64" s="331">
        <v>1272</v>
      </c>
      <c r="I64" s="331">
        <f>G64-H64</f>
        <v>0</v>
      </c>
      <c r="J64" s="331">
        <f>$F64*I64</f>
        <v>0</v>
      </c>
      <c r="K64" s="332">
        <f>J64/1000000</f>
        <v>0</v>
      </c>
      <c r="L64" s="330">
        <v>61277</v>
      </c>
      <c r="M64" s="331">
        <v>61277</v>
      </c>
      <c r="N64" s="331">
        <f>L64-M64</f>
        <v>0</v>
      </c>
      <c r="O64" s="331">
        <f>$F64*N64</f>
        <v>0</v>
      </c>
      <c r="P64" s="332">
        <f>O64/1000000</f>
        <v>0</v>
      </c>
      <c r="Q64" s="452"/>
    </row>
    <row r="65" spans="1:17" ht="15.75" customHeight="1">
      <c r="A65" s="266"/>
      <c r="B65" s="293" t="s">
        <v>50</v>
      </c>
      <c r="C65" s="325"/>
      <c r="D65" s="340"/>
      <c r="E65" s="340"/>
      <c r="F65" s="325"/>
      <c r="G65" s="330"/>
      <c r="H65" s="331"/>
      <c r="I65" s="331"/>
      <c r="J65" s="331"/>
      <c r="K65" s="332"/>
      <c r="L65" s="330"/>
      <c r="M65" s="331"/>
      <c r="N65" s="331"/>
      <c r="O65" s="331"/>
      <c r="P65" s="332"/>
      <c r="Q65" s="452"/>
    </row>
    <row r="66" spans="1:17" ht="15.75" customHeight="1">
      <c r="A66" s="266">
        <v>42</v>
      </c>
      <c r="B66" s="475" t="s">
        <v>51</v>
      </c>
      <c r="C66" s="325">
        <v>4902572</v>
      </c>
      <c r="D66" s="476" t="s">
        <v>12</v>
      </c>
      <c r="E66" s="316" t="s">
        <v>339</v>
      </c>
      <c r="F66" s="325">
        <v>100</v>
      </c>
      <c r="G66" s="330">
        <v>0</v>
      </c>
      <c r="H66" s="331">
        <v>0</v>
      </c>
      <c r="I66" s="331">
        <f>G66-H66</f>
        <v>0</v>
      </c>
      <c r="J66" s="331">
        <f>$F66*I66</f>
        <v>0</v>
      </c>
      <c r="K66" s="332">
        <f>J66/1000000</f>
        <v>0</v>
      </c>
      <c r="L66" s="330">
        <v>0</v>
      </c>
      <c r="M66" s="331">
        <v>0</v>
      </c>
      <c r="N66" s="331">
        <f>L66-M66</f>
        <v>0</v>
      </c>
      <c r="O66" s="331">
        <f>$F66*N66</f>
        <v>0</v>
      </c>
      <c r="P66" s="332">
        <f>O66/1000000</f>
        <v>0</v>
      </c>
      <c r="Q66" s="782"/>
    </row>
    <row r="67" spans="1:17" ht="15.75" customHeight="1">
      <c r="A67" s="266">
        <v>43</v>
      </c>
      <c r="B67" s="475" t="s">
        <v>52</v>
      </c>
      <c r="C67" s="325">
        <v>4902541</v>
      </c>
      <c r="D67" s="476" t="s">
        <v>12</v>
      </c>
      <c r="E67" s="316" t="s">
        <v>339</v>
      </c>
      <c r="F67" s="325">
        <v>100</v>
      </c>
      <c r="G67" s="330">
        <v>20</v>
      </c>
      <c r="H67" s="331">
        <v>17</v>
      </c>
      <c r="I67" s="331">
        <f>G67-H67</f>
        <v>3</v>
      </c>
      <c r="J67" s="331">
        <f>$F67*I67</f>
        <v>300</v>
      </c>
      <c r="K67" s="332">
        <f>J67/1000000</f>
        <v>0.0003</v>
      </c>
      <c r="L67" s="330">
        <v>999891</v>
      </c>
      <c r="M67" s="331">
        <v>1000005</v>
      </c>
      <c r="N67" s="331">
        <f>L67-M67</f>
        <v>-114</v>
      </c>
      <c r="O67" s="331">
        <f>$F67*N67</f>
        <v>-11400</v>
      </c>
      <c r="P67" s="332">
        <f>O67/1000000</f>
        <v>-0.0114</v>
      </c>
      <c r="Q67" s="452"/>
    </row>
    <row r="68" spans="1:17" ht="15.75" customHeight="1">
      <c r="A68" s="266">
        <v>44</v>
      </c>
      <c r="B68" s="475" t="s">
        <v>53</v>
      </c>
      <c r="C68" s="325">
        <v>4902539</v>
      </c>
      <c r="D68" s="476" t="s">
        <v>12</v>
      </c>
      <c r="E68" s="316" t="s">
        <v>339</v>
      </c>
      <c r="F68" s="325">
        <v>100</v>
      </c>
      <c r="G68" s="330">
        <v>1968</v>
      </c>
      <c r="H68" s="331">
        <v>1967</v>
      </c>
      <c r="I68" s="331">
        <f>G68-H68</f>
        <v>1</v>
      </c>
      <c r="J68" s="331">
        <f>$F68*I68</f>
        <v>100</v>
      </c>
      <c r="K68" s="332">
        <f>J68/1000000</f>
        <v>0.0001</v>
      </c>
      <c r="L68" s="330">
        <v>26624</v>
      </c>
      <c r="M68" s="331">
        <v>26101</v>
      </c>
      <c r="N68" s="331">
        <f>L68-M68</f>
        <v>523</v>
      </c>
      <c r="O68" s="331">
        <f>$F68*N68</f>
        <v>52300</v>
      </c>
      <c r="P68" s="332">
        <f>O68/1000000</f>
        <v>0.0523</v>
      </c>
      <c r="Q68" s="452"/>
    </row>
    <row r="69" spans="1:17" ht="15.75" customHeight="1">
      <c r="A69" s="266"/>
      <c r="B69" s="293" t="s">
        <v>54</v>
      </c>
      <c r="C69" s="325"/>
      <c r="D69" s="340"/>
      <c r="E69" s="340"/>
      <c r="F69" s="325"/>
      <c r="G69" s="330"/>
      <c r="H69" s="331"/>
      <c r="I69" s="331"/>
      <c r="J69" s="331"/>
      <c r="K69" s="332"/>
      <c r="L69" s="330"/>
      <c r="M69" s="331"/>
      <c r="N69" s="331"/>
      <c r="O69" s="331"/>
      <c r="P69" s="332"/>
      <c r="Q69" s="452"/>
    </row>
    <row r="70" spans="1:17" ht="15.75" customHeight="1">
      <c r="A70" s="266">
        <v>45</v>
      </c>
      <c r="B70" s="475" t="s">
        <v>55</v>
      </c>
      <c r="C70" s="325">
        <v>4902591</v>
      </c>
      <c r="D70" s="476" t="s">
        <v>12</v>
      </c>
      <c r="E70" s="316" t="s">
        <v>339</v>
      </c>
      <c r="F70" s="325">
        <v>1333</v>
      </c>
      <c r="G70" s="330">
        <v>441</v>
      </c>
      <c r="H70" s="331">
        <v>410</v>
      </c>
      <c r="I70" s="331">
        <f aca="true" t="shared" si="6" ref="I70:I76">G70-H70</f>
        <v>31</v>
      </c>
      <c r="J70" s="331">
        <f aca="true" t="shared" si="7" ref="J70:J76">$F70*I70</f>
        <v>41323</v>
      </c>
      <c r="K70" s="332">
        <f aca="true" t="shared" si="8" ref="K70:K76">J70/1000000</f>
        <v>0.041323</v>
      </c>
      <c r="L70" s="330">
        <v>370</v>
      </c>
      <c r="M70" s="331">
        <v>366</v>
      </c>
      <c r="N70" s="331">
        <f aca="true" t="shared" si="9" ref="N70:N76">L70-M70</f>
        <v>4</v>
      </c>
      <c r="O70" s="331">
        <f aca="true" t="shared" si="10" ref="O70:O76">$F70*N70</f>
        <v>5332</v>
      </c>
      <c r="P70" s="332">
        <f aca="true" t="shared" si="11" ref="P70:P76">O70/1000000</f>
        <v>0.005332</v>
      </c>
      <c r="Q70" s="452"/>
    </row>
    <row r="71" spans="1:17" ht="15.75" customHeight="1">
      <c r="A71" s="266">
        <v>46</v>
      </c>
      <c r="B71" s="475" t="s">
        <v>56</v>
      </c>
      <c r="C71" s="325">
        <v>4902565</v>
      </c>
      <c r="D71" s="476" t="s">
        <v>12</v>
      </c>
      <c r="E71" s="316" t="s">
        <v>339</v>
      </c>
      <c r="F71" s="325">
        <v>100</v>
      </c>
      <c r="G71" s="330">
        <v>1280</v>
      </c>
      <c r="H71" s="331">
        <v>799</v>
      </c>
      <c r="I71" s="331">
        <f t="shared" si="6"/>
        <v>481</v>
      </c>
      <c r="J71" s="331">
        <f t="shared" si="7"/>
        <v>48100</v>
      </c>
      <c r="K71" s="332">
        <f t="shared" si="8"/>
        <v>0.0481</v>
      </c>
      <c r="L71" s="330">
        <v>1508</v>
      </c>
      <c r="M71" s="331">
        <v>1375</v>
      </c>
      <c r="N71" s="331">
        <f t="shared" si="9"/>
        <v>133</v>
      </c>
      <c r="O71" s="331">
        <f t="shared" si="10"/>
        <v>13300</v>
      </c>
      <c r="P71" s="332">
        <f t="shared" si="11"/>
        <v>0.0133</v>
      </c>
      <c r="Q71" s="452"/>
    </row>
    <row r="72" spans="1:17" ht="15.75" customHeight="1">
      <c r="A72" s="266">
        <v>47</v>
      </c>
      <c r="B72" s="475" t="s">
        <v>57</v>
      </c>
      <c r="C72" s="325">
        <v>4902523</v>
      </c>
      <c r="D72" s="476" t="s">
        <v>12</v>
      </c>
      <c r="E72" s="316" t="s">
        <v>339</v>
      </c>
      <c r="F72" s="325">
        <v>100</v>
      </c>
      <c r="G72" s="330">
        <v>999815</v>
      </c>
      <c r="H72" s="331">
        <v>999815</v>
      </c>
      <c r="I72" s="331">
        <f>G72-H72</f>
        <v>0</v>
      </c>
      <c r="J72" s="331">
        <f t="shared" si="7"/>
        <v>0</v>
      </c>
      <c r="K72" s="332">
        <f t="shared" si="8"/>
        <v>0</v>
      </c>
      <c r="L72" s="330">
        <v>999943</v>
      </c>
      <c r="M72" s="331">
        <v>999943</v>
      </c>
      <c r="N72" s="331">
        <f>L72-M72</f>
        <v>0</v>
      </c>
      <c r="O72" s="331">
        <f t="shared" si="10"/>
        <v>0</v>
      </c>
      <c r="P72" s="332">
        <f t="shared" si="11"/>
        <v>0</v>
      </c>
      <c r="Q72" s="452"/>
    </row>
    <row r="73" spans="1:17" ht="15.75" customHeight="1">
      <c r="A73" s="266">
        <v>48</v>
      </c>
      <c r="B73" s="475" t="s">
        <v>58</v>
      </c>
      <c r="C73" s="325">
        <v>4902547</v>
      </c>
      <c r="D73" s="476" t="s">
        <v>12</v>
      </c>
      <c r="E73" s="316" t="s">
        <v>339</v>
      </c>
      <c r="F73" s="325">
        <v>100</v>
      </c>
      <c r="G73" s="330">
        <v>5885</v>
      </c>
      <c r="H73" s="331">
        <v>5885</v>
      </c>
      <c r="I73" s="331">
        <f t="shared" si="6"/>
        <v>0</v>
      </c>
      <c r="J73" s="331">
        <f t="shared" si="7"/>
        <v>0</v>
      </c>
      <c r="K73" s="332">
        <f t="shared" si="8"/>
        <v>0</v>
      </c>
      <c r="L73" s="330">
        <v>8891</v>
      </c>
      <c r="M73" s="331">
        <v>8891</v>
      </c>
      <c r="N73" s="331">
        <f t="shared" si="9"/>
        <v>0</v>
      </c>
      <c r="O73" s="331">
        <f t="shared" si="10"/>
        <v>0</v>
      </c>
      <c r="P73" s="332">
        <f t="shared" si="11"/>
        <v>0</v>
      </c>
      <c r="Q73" s="452"/>
    </row>
    <row r="74" spans="1:17" ht="15.75" customHeight="1">
      <c r="A74" s="266">
        <v>49</v>
      </c>
      <c r="B74" s="475" t="s">
        <v>59</v>
      </c>
      <c r="C74" s="325">
        <v>4902548</v>
      </c>
      <c r="D74" s="476" t="s">
        <v>12</v>
      </c>
      <c r="E74" s="316" t="s">
        <v>339</v>
      </c>
      <c r="F74" s="493">
        <v>100</v>
      </c>
      <c r="G74" s="330">
        <v>0</v>
      </c>
      <c r="H74" s="331">
        <v>0</v>
      </c>
      <c r="I74" s="331">
        <f>G74-H74</f>
        <v>0</v>
      </c>
      <c r="J74" s="331">
        <f>$F74*I74</f>
        <v>0</v>
      </c>
      <c r="K74" s="332">
        <f>J74/1000000</f>
        <v>0</v>
      </c>
      <c r="L74" s="330">
        <v>0</v>
      </c>
      <c r="M74" s="331">
        <v>0</v>
      </c>
      <c r="N74" s="331">
        <f>L74-M74</f>
        <v>0</v>
      </c>
      <c r="O74" s="331">
        <f>$F74*N74</f>
        <v>0</v>
      </c>
      <c r="P74" s="332">
        <f>O74/1000000</f>
        <v>0</v>
      </c>
      <c r="Q74" s="484"/>
    </row>
    <row r="75" spans="1:17" ht="15.75" customHeight="1">
      <c r="A75" s="266">
        <v>50</v>
      </c>
      <c r="B75" s="475" t="s">
        <v>60</v>
      </c>
      <c r="C75" s="325">
        <v>5295190</v>
      </c>
      <c r="D75" s="476" t="s">
        <v>12</v>
      </c>
      <c r="E75" s="316" t="s">
        <v>339</v>
      </c>
      <c r="F75" s="325">
        <v>100</v>
      </c>
      <c r="G75" s="330">
        <v>1072</v>
      </c>
      <c r="H75" s="331">
        <v>1028</v>
      </c>
      <c r="I75" s="331">
        <f t="shared" si="6"/>
        <v>44</v>
      </c>
      <c r="J75" s="331">
        <f t="shared" si="7"/>
        <v>4400</v>
      </c>
      <c r="K75" s="332">
        <f t="shared" si="8"/>
        <v>0.0044</v>
      </c>
      <c r="L75" s="330">
        <v>30274</v>
      </c>
      <c r="M75" s="331">
        <v>21753</v>
      </c>
      <c r="N75" s="331">
        <f t="shared" si="9"/>
        <v>8521</v>
      </c>
      <c r="O75" s="331">
        <f t="shared" si="10"/>
        <v>852100</v>
      </c>
      <c r="P75" s="332">
        <f t="shared" si="11"/>
        <v>0.8521</v>
      </c>
      <c r="Q75" s="452"/>
    </row>
    <row r="76" spans="1:17" ht="15.75" customHeight="1">
      <c r="A76" s="266">
        <v>51</v>
      </c>
      <c r="B76" s="475" t="s">
        <v>61</v>
      </c>
      <c r="C76" s="325">
        <v>4902529</v>
      </c>
      <c r="D76" s="476" t="s">
        <v>12</v>
      </c>
      <c r="E76" s="316" t="s">
        <v>339</v>
      </c>
      <c r="F76" s="493">
        <v>44.44</v>
      </c>
      <c r="G76" s="330">
        <v>989588</v>
      </c>
      <c r="H76" s="331">
        <v>989588</v>
      </c>
      <c r="I76" s="331">
        <f t="shared" si="6"/>
        <v>0</v>
      </c>
      <c r="J76" s="331">
        <f t="shared" si="7"/>
        <v>0</v>
      </c>
      <c r="K76" s="332">
        <f t="shared" si="8"/>
        <v>0</v>
      </c>
      <c r="L76" s="330">
        <v>297</v>
      </c>
      <c r="M76" s="331">
        <v>297</v>
      </c>
      <c r="N76" s="331">
        <f t="shared" si="9"/>
        <v>0</v>
      </c>
      <c r="O76" s="331">
        <f t="shared" si="10"/>
        <v>0</v>
      </c>
      <c r="P76" s="332">
        <f t="shared" si="11"/>
        <v>0</v>
      </c>
      <c r="Q76" s="484"/>
    </row>
    <row r="77" spans="1:17" ht="15.75" customHeight="1">
      <c r="A77" s="266"/>
      <c r="B77" s="293" t="s">
        <v>62</v>
      </c>
      <c r="C77" s="325"/>
      <c r="D77" s="340"/>
      <c r="E77" s="340"/>
      <c r="F77" s="325"/>
      <c r="G77" s="330"/>
      <c r="H77" s="331"/>
      <c r="I77" s="331"/>
      <c r="J77" s="331"/>
      <c r="K77" s="332"/>
      <c r="L77" s="330"/>
      <c r="M77" s="331"/>
      <c r="N77" s="331"/>
      <c r="O77" s="331"/>
      <c r="P77" s="332"/>
      <c r="Q77" s="452"/>
    </row>
    <row r="78" spans="1:17" ht="15.75" customHeight="1">
      <c r="A78" s="266">
        <v>52</v>
      </c>
      <c r="B78" s="475" t="s">
        <v>63</v>
      </c>
      <c r="C78" s="325">
        <v>4865088</v>
      </c>
      <c r="D78" s="476" t="s">
        <v>12</v>
      </c>
      <c r="E78" s="316" t="s">
        <v>339</v>
      </c>
      <c r="F78" s="325">
        <v>166.66</v>
      </c>
      <c r="G78" s="330">
        <v>1425</v>
      </c>
      <c r="H78" s="331">
        <v>1425</v>
      </c>
      <c r="I78" s="331">
        <f>G78-H78</f>
        <v>0</v>
      </c>
      <c r="J78" s="331">
        <f>$F78*I78</f>
        <v>0</v>
      </c>
      <c r="K78" s="332">
        <f>J78/1000000</f>
        <v>0</v>
      </c>
      <c r="L78" s="330">
        <v>6669</v>
      </c>
      <c r="M78" s="331">
        <v>6669</v>
      </c>
      <c r="N78" s="331">
        <f>L78-M78</f>
        <v>0</v>
      </c>
      <c r="O78" s="331">
        <f>$F78*N78</f>
        <v>0</v>
      </c>
      <c r="P78" s="332">
        <f>O78/1000000</f>
        <v>0</v>
      </c>
      <c r="Q78" s="482"/>
    </row>
    <row r="79" spans="1:17" ht="15.75" customHeight="1">
      <c r="A79" s="266">
        <v>53</v>
      </c>
      <c r="B79" s="475" t="s">
        <v>64</v>
      </c>
      <c r="C79" s="325">
        <v>4902579</v>
      </c>
      <c r="D79" s="476" t="s">
        <v>12</v>
      </c>
      <c r="E79" s="316" t="s">
        <v>339</v>
      </c>
      <c r="F79" s="325">
        <v>500</v>
      </c>
      <c r="G79" s="330">
        <v>999895</v>
      </c>
      <c r="H79" s="331">
        <v>999890</v>
      </c>
      <c r="I79" s="331">
        <f>G79-H79</f>
        <v>5</v>
      </c>
      <c r="J79" s="331">
        <f>$F79*I79</f>
        <v>2500</v>
      </c>
      <c r="K79" s="332">
        <f>J79/1000000</f>
        <v>0.0025</v>
      </c>
      <c r="L79" s="330">
        <v>1186</v>
      </c>
      <c r="M79" s="331">
        <v>1186</v>
      </c>
      <c r="N79" s="331">
        <f>L79-M79</f>
        <v>0</v>
      </c>
      <c r="O79" s="331">
        <f>$F79*N79</f>
        <v>0</v>
      </c>
      <c r="P79" s="332">
        <f>O79/1000000</f>
        <v>0</v>
      </c>
      <c r="Q79" s="452"/>
    </row>
    <row r="80" spans="1:17" ht="15.75" customHeight="1">
      <c r="A80" s="266">
        <v>54</v>
      </c>
      <c r="B80" s="475" t="s">
        <v>65</v>
      </c>
      <c r="C80" s="325">
        <v>4902585</v>
      </c>
      <c r="D80" s="476" t="s">
        <v>12</v>
      </c>
      <c r="E80" s="316" t="s">
        <v>339</v>
      </c>
      <c r="F80" s="493">
        <v>666.67</v>
      </c>
      <c r="G80" s="330">
        <v>1839</v>
      </c>
      <c r="H80" s="331">
        <v>1627</v>
      </c>
      <c r="I80" s="331">
        <f>G80-H80</f>
        <v>212</v>
      </c>
      <c r="J80" s="331">
        <f>$F80*I80</f>
        <v>141334.03999999998</v>
      </c>
      <c r="K80" s="332">
        <f>J80/1000000</f>
        <v>0.14133403999999997</v>
      </c>
      <c r="L80" s="330">
        <v>155</v>
      </c>
      <c r="M80" s="331">
        <v>155</v>
      </c>
      <c r="N80" s="331">
        <f>L80-M80</f>
        <v>0</v>
      </c>
      <c r="O80" s="331">
        <f>$F80*N80</f>
        <v>0</v>
      </c>
      <c r="P80" s="332">
        <f>O80/1000000</f>
        <v>0</v>
      </c>
      <c r="Q80" s="452"/>
    </row>
    <row r="81" spans="1:17" ht="15.75" customHeight="1">
      <c r="A81" s="266">
        <v>55</v>
      </c>
      <c r="B81" s="475" t="s">
        <v>66</v>
      </c>
      <c r="C81" s="325">
        <v>4865072</v>
      </c>
      <c r="D81" s="476" t="s">
        <v>12</v>
      </c>
      <c r="E81" s="316" t="s">
        <v>339</v>
      </c>
      <c r="F81" s="493">
        <v>666.6666666666666</v>
      </c>
      <c r="G81" s="330">
        <v>4795</v>
      </c>
      <c r="H81" s="331">
        <v>4606</v>
      </c>
      <c r="I81" s="331">
        <f>G81-H81</f>
        <v>189</v>
      </c>
      <c r="J81" s="331">
        <f>$F81*I81</f>
        <v>126000</v>
      </c>
      <c r="K81" s="332">
        <f>J81/1000000</f>
        <v>0.126</v>
      </c>
      <c r="L81" s="330">
        <v>1459</v>
      </c>
      <c r="M81" s="331">
        <v>1459</v>
      </c>
      <c r="N81" s="331">
        <f>L81-M81</f>
        <v>0</v>
      </c>
      <c r="O81" s="331">
        <f>$F81*N81</f>
        <v>0</v>
      </c>
      <c r="P81" s="332">
        <f>O81/1000000</f>
        <v>0</v>
      </c>
      <c r="Q81" s="452"/>
    </row>
    <row r="82" spans="2:17" ht="15.75" customHeight="1">
      <c r="B82" s="293" t="s">
        <v>68</v>
      </c>
      <c r="C82" s="325"/>
      <c r="D82" s="340"/>
      <c r="E82" s="340"/>
      <c r="F82" s="325"/>
      <c r="G82" s="330"/>
      <c r="H82" s="331"/>
      <c r="I82" s="331"/>
      <c r="J82" s="331"/>
      <c r="K82" s="332"/>
      <c r="L82" s="330"/>
      <c r="M82" s="331"/>
      <c r="N82" s="331"/>
      <c r="O82" s="331"/>
      <c r="P82" s="332"/>
      <c r="Q82" s="452"/>
    </row>
    <row r="83" spans="1:17" ht="15.75" customHeight="1">
      <c r="A83" s="266">
        <v>56</v>
      </c>
      <c r="B83" s="475" t="s">
        <v>61</v>
      </c>
      <c r="C83" s="325">
        <v>4902568</v>
      </c>
      <c r="D83" s="476" t="s">
        <v>12</v>
      </c>
      <c r="E83" s="316" t="s">
        <v>339</v>
      </c>
      <c r="F83" s="325">
        <v>100</v>
      </c>
      <c r="G83" s="330">
        <v>997466</v>
      </c>
      <c r="H83" s="331">
        <v>997498</v>
      </c>
      <c r="I83" s="331">
        <f>G83-H83</f>
        <v>-32</v>
      </c>
      <c r="J83" s="331">
        <f>$F83*I83</f>
        <v>-3200</v>
      </c>
      <c r="K83" s="332">
        <f>J83/1000000</f>
        <v>-0.0032</v>
      </c>
      <c r="L83" s="330">
        <v>3827</v>
      </c>
      <c r="M83" s="331">
        <v>3835</v>
      </c>
      <c r="N83" s="331">
        <f>L83-M83</f>
        <v>-8</v>
      </c>
      <c r="O83" s="331">
        <f>$F83*N83</f>
        <v>-800</v>
      </c>
      <c r="P83" s="332">
        <f>O83/1000000</f>
        <v>-0.0008</v>
      </c>
      <c r="Q83" s="464"/>
    </row>
    <row r="84" spans="1:17" ht="15.75" customHeight="1">
      <c r="A84" s="266">
        <v>57</v>
      </c>
      <c r="B84" s="475" t="s">
        <v>69</v>
      </c>
      <c r="C84" s="325">
        <v>4902549</v>
      </c>
      <c r="D84" s="476" t="s">
        <v>12</v>
      </c>
      <c r="E84" s="316" t="s">
        <v>339</v>
      </c>
      <c r="F84" s="325">
        <v>100</v>
      </c>
      <c r="G84" s="330">
        <v>999748</v>
      </c>
      <c r="H84" s="331">
        <v>999748</v>
      </c>
      <c r="I84" s="331">
        <f>G84-H84</f>
        <v>0</v>
      </c>
      <c r="J84" s="331">
        <f>$F84*I84</f>
        <v>0</v>
      </c>
      <c r="K84" s="332">
        <f>J84/1000000</f>
        <v>0</v>
      </c>
      <c r="L84" s="330">
        <v>999983</v>
      </c>
      <c r="M84" s="331">
        <v>999983</v>
      </c>
      <c r="N84" s="331">
        <f>L84-M84</f>
        <v>0</v>
      </c>
      <c r="O84" s="331">
        <f>$F84*N84</f>
        <v>0</v>
      </c>
      <c r="P84" s="332">
        <f>O84/1000000</f>
        <v>0</v>
      </c>
      <c r="Q84" s="464"/>
    </row>
    <row r="85" spans="1:17" ht="15.75" customHeight="1">
      <c r="A85" s="266">
        <v>58</v>
      </c>
      <c r="B85" s="475" t="s">
        <v>81</v>
      </c>
      <c r="C85" s="325">
        <v>4902527</v>
      </c>
      <c r="D85" s="476" t="s">
        <v>12</v>
      </c>
      <c r="E85" s="316" t="s">
        <v>339</v>
      </c>
      <c r="F85" s="325">
        <v>100</v>
      </c>
      <c r="G85" s="330">
        <v>225</v>
      </c>
      <c r="H85" s="331">
        <v>225</v>
      </c>
      <c r="I85" s="331">
        <f>G85-H85</f>
        <v>0</v>
      </c>
      <c r="J85" s="331">
        <f>$F85*I85</f>
        <v>0</v>
      </c>
      <c r="K85" s="332">
        <f>J85/1000000</f>
        <v>0</v>
      </c>
      <c r="L85" s="330">
        <v>999991</v>
      </c>
      <c r="M85" s="331">
        <v>999991</v>
      </c>
      <c r="N85" s="331">
        <f>L85-M85</f>
        <v>0</v>
      </c>
      <c r="O85" s="331">
        <f>$F85*N85</f>
        <v>0</v>
      </c>
      <c r="P85" s="332">
        <f>O85/1000000</f>
        <v>0</v>
      </c>
      <c r="Q85" s="452"/>
    </row>
    <row r="86" spans="1:17" ht="15.75" customHeight="1">
      <c r="A86" s="267">
        <v>59</v>
      </c>
      <c r="B86" s="475" t="s">
        <v>70</v>
      </c>
      <c r="C86" s="325">
        <v>4902538</v>
      </c>
      <c r="D86" s="476" t="s">
        <v>12</v>
      </c>
      <c r="E86" s="316" t="s">
        <v>339</v>
      </c>
      <c r="F86" s="325">
        <v>100</v>
      </c>
      <c r="G86" s="330">
        <v>999762</v>
      </c>
      <c r="H86" s="331">
        <v>999762</v>
      </c>
      <c r="I86" s="331">
        <f>G86-H86</f>
        <v>0</v>
      </c>
      <c r="J86" s="331">
        <f>$F86*I86</f>
        <v>0</v>
      </c>
      <c r="K86" s="332">
        <f>J86/1000000</f>
        <v>0</v>
      </c>
      <c r="L86" s="330">
        <v>999987</v>
      </c>
      <c r="M86" s="331">
        <v>999987</v>
      </c>
      <c r="N86" s="331">
        <f>L86-M86</f>
        <v>0</v>
      </c>
      <c r="O86" s="331">
        <f>$F86*N86</f>
        <v>0</v>
      </c>
      <c r="P86" s="332">
        <f>O86/1000000</f>
        <v>0</v>
      </c>
      <c r="Q86" s="452"/>
    </row>
    <row r="87" spans="2:17" ht="15.75" customHeight="1">
      <c r="B87" s="293" t="s">
        <v>71</v>
      </c>
      <c r="C87" s="325"/>
      <c r="D87" s="340"/>
      <c r="E87" s="340"/>
      <c r="F87" s="325"/>
      <c r="G87" s="330"/>
      <c r="H87" s="331"/>
      <c r="I87" s="331"/>
      <c r="J87" s="331"/>
      <c r="K87" s="332"/>
      <c r="L87" s="330"/>
      <c r="M87" s="331"/>
      <c r="N87" s="331"/>
      <c r="O87" s="331"/>
      <c r="P87" s="332"/>
      <c r="Q87" s="452"/>
    </row>
    <row r="88" spans="1:17" ht="15.75" customHeight="1">
      <c r="A88" s="266">
        <v>60</v>
      </c>
      <c r="B88" s="475" t="s">
        <v>72</v>
      </c>
      <c r="C88" s="325">
        <v>4902540</v>
      </c>
      <c r="D88" s="476" t="s">
        <v>12</v>
      </c>
      <c r="E88" s="316" t="s">
        <v>339</v>
      </c>
      <c r="F88" s="325">
        <v>100</v>
      </c>
      <c r="G88" s="330">
        <v>6414</v>
      </c>
      <c r="H88" s="331">
        <v>6378</v>
      </c>
      <c r="I88" s="331">
        <f>G88-H88</f>
        <v>36</v>
      </c>
      <c r="J88" s="331">
        <f>$F88*I88</f>
        <v>3600</v>
      </c>
      <c r="K88" s="332">
        <f>J88/1000000</f>
        <v>0.0036</v>
      </c>
      <c r="L88" s="330">
        <v>10996</v>
      </c>
      <c r="M88" s="331">
        <v>10957</v>
      </c>
      <c r="N88" s="331">
        <f>L88-M88</f>
        <v>39</v>
      </c>
      <c r="O88" s="331">
        <f>$F88*N88</f>
        <v>3900</v>
      </c>
      <c r="P88" s="332">
        <f>O88/1000000</f>
        <v>0.0039</v>
      </c>
      <c r="Q88" s="464"/>
    </row>
    <row r="89" spans="1:17" ht="15.75" customHeight="1">
      <c r="A89" s="454">
        <v>61</v>
      </c>
      <c r="B89" s="475" t="s">
        <v>73</v>
      </c>
      <c r="C89" s="325">
        <v>4902520</v>
      </c>
      <c r="D89" s="476" t="s">
        <v>12</v>
      </c>
      <c r="E89" s="316" t="s">
        <v>339</v>
      </c>
      <c r="F89" s="325">
        <v>100</v>
      </c>
      <c r="G89" s="330">
        <v>4888</v>
      </c>
      <c r="H89" s="331">
        <v>4514</v>
      </c>
      <c r="I89" s="331">
        <f>G89-H89</f>
        <v>374</v>
      </c>
      <c r="J89" s="331">
        <f>$F89*I89</f>
        <v>37400</v>
      </c>
      <c r="K89" s="332">
        <f>J89/1000000</f>
        <v>0.0374</v>
      </c>
      <c r="L89" s="330">
        <v>375</v>
      </c>
      <c r="M89" s="331">
        <v>363</v>
      </c>
      <c r="N89" s="331">
        <f>L89-M89</f>
        <v>12</v>
      </c>
      <c r="O89" s="331">
        <f>$F89*N89</f>
        <v>1200</v>
      </c>
      <c r="P89" s="332">
        <f>O89/1000000</f>
        <v>0.0012</v>
      </c>
      <c r="Q89" s="452"/>
    </row>
    <row r="90" spans="1:17" ht="15.75" customHeight="1">
      <c r="A90" s="266">
        <v>62</v>
      </c>
      <c r="B90" s="475" t="s">
        <v>74</v>
      </c>
      <c r="C90" s="325">
        <v>4902536</v>
      </c>
      <c r="D90" s="476" t="s">
        <v>12</v>
      </c>
      <c r="E90" s="316" t="s">
        <v>339</v>
      </c>
      <c r="F90" s="325">
        <v>100</v>
      </c>
      <c r="G90" s="330">
        <v>25116</v>
      </c>
      <c r="H90" s="331">
        <v>24458</v>
      </c>
      <c r="I90" s="331">
        <f>G90-H90</f>
        <v>658</v>
      </c>
      <c r="J90" s="331">
        <f>$F90*I90</f>
        <v>65800</v>
      </c>
      <c r="K90" s="332">
        <f>J90/1000000</f>
        <v>0.0658</v>
      </c>
      <c r="L90" s="330">
        <v>6186</v>
      </c>
      <c r="M90" s="331">
        <v>6140</v>
      </c>
      <c r="N90" s="331">
        <f>L90-M90</f>
        <v>46</v>
      </c>
      <c r="O90" s="331">
        <f>$F90*N90</f>
        <v>4600</v>
      </c>
      <c r="P90" s="332">
        <f>O90/1000000</f>
        <v>0.0046</v>
      </c>
      <c r="Q90" s="464"/>
    </row>
    <row r="91" spans="1:17" ht="15.75" customHeight="1">
      <c r="A91" s="454"/>
      <c r="B91" s="293" t="s">
        <v>31</v>
      </c>
      <c r="C91" s="325"/>
      <c r="D91" s="340"/>
      <c r="E91" s="340"/>
      <c r="F91" s="325"/>
      <c r="G91" s="330"/>
      <c r="H91" s="331"/>
      <c r="I91" s="331"/>
      <c r="J91" s="331"/>
      <c r="K91" s="332"/>
      <c r="L91" s="330"/>
      <c r="M91" s="331"/>
      <c r="N91" s="331"/>
      <c r="O91" s="331"/>
      <c r="P91" s="332"/>
      <c r="Q91" s="452"/>
    </row>
    <row r="92" spans="1:17" ht="15.75" customHeight="1">
      <c r="A92" s="454">
        <v>63</v>
      </c>
      <c r="B92" s="475" t="s">
        <v>67</v>
      </c>
      <c r="C92" s="325">
        <v>4864797</v>
      </c>
      <c r="D92" s="476" t="s">
        <v>12</v>
      </c>
      <c r="E92" s="316" t="s">
        <v>339</v>
      </c>
      <c r="F92" s="325">
        <v>100</v>
      </c>
      <c r="G92" s="330">
        <v>34141</v>
      </c>
      <c r="H92" s="267">
        <v>30285</v>
      </c>
      <c r="I92" s="331">
        <f>G92-H92</f>
        <v>3856</v>
      </c>
      <c r="J92" s="331">
        <f>$F92*I92</f>
        <v>385600</v>
      </c>
      <c r="K92" s="332">
        <f>J92/1000000</f>
        <v>0.3856</v>
      </c>
      <c r="L92" s="330">
        <v>1823</v>
      </c>
      <c r="M92" s="267">
        <v>1823</v>
      </c>
      <c r="N92" s="331">
        <f>L92-M92</f>
        <v>0</v>
      </c>
      <c r="O92" s="331">
        <f>$F92*N92</f>
        <v>0</v>
      </c>
      <c r="P92" s="332">
        <f>O92/1000000</f>
        <v>0</v>
      </c>
      <c r="Q92" s="452"/>
    </row>
    <row r="93" spans="1:17" ht="15.75" customHeight="1">
      <c r="A93" s="455">
        <v>64</v>
      </c>
      <c r="B93" s="475" t="s">
        <v>237</v>
      </c>
      <c r="C93" s="325">
        <v>4865086</v>
      </c>
      <c r="D93" s="476" t="s">
        <v>12</v>
      </c>
      <c r="E93" s="316" t="s">
        <v>339</v>
      </c>
      <c r="F93" s="325">
        <v>100</v>
      </c>
      <c r="G93" s="330">
        <v>26245</v>
      </c>
      <c r="H93" s="267">
        <v>25768</v>
      </c>
      <c r="I93" s="331">
        <f>G93-H93</f>
        <v>477</v>
      </c>
      <c r="J93" s="331">
        <f>$F93*I93</f>
        <v>47700</v>
      </c>
      <c r="K93" s="332">
        <f>J93/1000000</f>
        <v>0.0477</v>
      </c>
      <c r="L93" s="330">
        <v>51562</v>
      </c>
      <c r="M93" s="267">
        <v>51561</v>
      </c>
      <c r="N93" s="331">
        <f>L93-M93</f>
        <v>1</v>
      </c>
      <c r="O93" s="331">
        <f>$F93*N93</f>
        <v>100</v>
      </c>
      <c r="P93" s="332">
        <f>O93/1000000</f>
        <v>0.0001</v>
      </c>
      <c r="Q93" s="452"/>
    </row>
    <row r="94" spans="1:17" ht="15.75" customHeight="1">
      <c r="A94" s="455">
        <v>65</v>
      </c>
      <c r="B94" s="475" t="s">
        <v>79</v>
      </c>
      <c r="C94" s="325">
        <v>4902528</v>
      </c>
      <c r="D94" s="476" t="s">
        <v>12</v>
      </c>
      <c r="E94" s="316" t="s">
        <v>339</v>
      </c>
      <c r="F94" s="325">
        <v>-300</v>
      </c>
      <c r="G94" s="330">
        <v>15</v>
      </c>
      <c r="H94" s="267">
        <v>15</v>
      </c>
      <c r="I94" s="331">
        <f>G94-H94</f>
        <v>0</v>
      </c>
      <c r="J94" s="331">
        <f>$F94*I94</f>
        <v>0</v>
      </c>
      <c r="K94" s="332">
        <f>J94/1000000</f>
        <v>0</v>
      </c>
      <c r="L94" s="330">
        <v>302</v>
      </c>
      <c r="M94" s="267">
        <v>302</v>
      </c>
      <c r="N94" s="331">
        <f>L94-M94</f>
        <v>0</v>
      </c>
      <c r="O94" s="331">
        <f>$F94*N94</f>
        <v>0</v>
      </c>
      <c r="P94" s="332">
        <f>O94/1000000</f>
        <v>0</v>
      </c>
      <c r="Q94" s="464"/>
    </row>
    <row r="95" spans="2:17" ht="15.75" customHeight="1">
      <c r="B95" s="335" t="s">
        <v>75</v>
      </c>
      <c r="C95" s="324"/>
      <c r="D95" s="337"/>
      <c r="E95" s="337"/>
      <c r="F95" s="324"/>
      <c r="G95" s="330"/>
      <c r="H95" s="331"/>
      <c r="I95" s="331"/>
      <c r="J95" s="331"/>
      <c r="K95" s="332"/>
      <c r="L95" s="330"/>
      <c r="M95" s="331"/>
      <c r="N95" s="331"/>
      <c r="O95" s="331"/>
      <c r="P95" s="332"/>
      <c r="Q95" s="452"/>
    </row>
    <row r="96" spans="1:17" ht="16.5">
      <c r="A96" s="455">
        <v>66</v>
      </c>
      <c r="B96" s="765" t="s">
        <v>76</v>
      </c>
      <c r="C96" s="324">
        <v>4902577</v>
      </c>
      <c r="D96" s="337" t="s">
        <v>12</v>
      </c>
      <c r="E96" s="316" t="s">
        <v>339</v>
      </c>
      <c r="F96" s="324">
        <v>-400</v>
      </c>
      <c r="G96" s="330">
        <v>995632</v>
      </c>
      <c r="H96" s="331">
        <v>995619</v>
      </c>
      <c r="I96" s="331">
        <f>G96-H96</f>
        <v>13</v>
      </c>
      <c r="J96" s="331">
        <f>$F96*I96</f>
        <v>-5200</v>
      </c>
      <c r="K96" s="332">
        <f>J96/1000000</f>
        <v>-0.0052</v>
      </c>
      <c r="L96" s="330">
        <v>68</v>
      </c>
      <c r="M96" s="331">
        <v>83</v>
      </c>
      <c r="N96" s="331">
        <f>L96-M96</f>
        <v>-15</v>
      </c>
      <c r="O96" s="331">
        <f>$F96*N96</f>
        <v>6000</v>
      </c>
      <c r="P96" s="332">
        <f>O96/1000000</f>
        <v>0.006</v>
      </c>
      <c r="Q96" s="766"/>
    </row>
    <row r="97" spans="1:17" ht="16.5">
      <c r="A97" s="455">
        <v>67</v>
      </c>
      <c r="B97" s="765" t="s">
        <v>77</v>
      </c>
      <c r="C97" s="324">
        <v>4902525</v>
      </c>
      <c r="D97" s="337" t="s">
        <v>12</v>
      </c>
      <c r="E97" s="316" t="s">
        <v>339</v>
      </c>
      <c r="F97" s="324">
        <v>400</v>
      </c>
      <c r="G97" s="330">
        <v>999985</v>
      </c>
      <c r="H97" s="331">
        <v>999985</v>
      </c>
      <c r="I97" s="331">
        <f>G97-H97</f>
        <v>0</v>
      </c>
      <c r="J97" s="331">
        <f>$F97*I97</f>
        <v>0</v>
      </c>
      <c r="K97" s="332">
        <f>J97/1000000</f>
        <v>0</v>
      </c>
      <c r="L97" s="330">
        <v>999705</v>
      </c>
      <c r="M97" s="331">
        <v>999705</v>
      </c>
      <c r="N97" s="331">
        <f>L97-M97</f>
        <v>0</v>
      </c>
      <c r="O97" s="331">
        <f>$F97*N97</f>
        <v>0</v>
      </c>
      <c r="P97" s="332">
        <f>O97/1000000</f>
        <v>0</v>
      </c>
      <c r="Q97" s="464"/>
    </row>
    <row r="98" spans="2:17" ht="16.5">
      <c r="B98" s="293" t="s">
        <v>376</v>
      </c>
      <c r="C98" s="324"/>
      <c r="D98" s="337"/>
      <c r="E98" s="316"/>
      <c r="F98" s="324"/>
      <c r="G98" s="330"/>
      <c r="H98" s="331"/>
      <c r="I98" s="331"/>
      <c r="J98" s="331"/>
      <c r="K98" s="332"/>
      <c r="L98" s="330"/>
      <c r="M98" s="331"/>
      <c r="N98" s="331"/>
      <c r="O98" s="331"/>
      <c r="P98" s="332"/>
      <c r="Q98" s="452"/>
    </row>
    <row r="99" spans="1:17" ht="18">
      <c r="A99" s="455">
        <v>68</v>
      </c>
      <c r="B99" s="475" t="s">
        <v>382</v>
      </c>
      <c r="C99" s="302">
        <v>4864983</v>
      </c>
      <c r="D99" s="121" t="s">
        <v>12</v>
      </c>
      <c r="E99" s="93" t="s">
        <v>339</v>
      </c>
      <c r="F99" s="400">
        <v>800</v>
      </c>
      <c r="G99" s="330">
        <v>995386</v>
      </c>
      <c r="H99" s="331">
        <v>995985</v>
      </c>
      <c r="I99" s="311">
        <f>G99-H99</f>
        <v>-599</v>
      </c>
      <c r="J99" s="311">
        <f>$F99*I99</f>
        <v>-479200</v>
      </c>
      <c r="K99" s="311">
        <f>J99/1000000</f>
        <v>-0.4792</v>
      </c>
      <c r="L99" s="330">
        <v>999916</v>
      </c>
      <c r="M99" s="331">
        <v>999916</v>
      </c>
      <c r="N99" s="311">
        <f>L99-M99</f>
        <v>0</v>
      </c>
      <c r="O99" s="311">
        <f>$F99*N99</f>
        <v>0</v>
      </c>
      <c r="P99" s="311">
        <f>O99/1000000</f>
        <v>0</v>
      </c>
      <c r="Q99" s="452"/>
    </row>
    <row r="100" spans="1:17" ht="18">
      <c r="A100" s="455">
        <v>69</v>
      </c>
      <c r="B100" s="475" t="s">
        <v>392</v>
      </c>
      <c r="C100" s="302">
        <v>4864950</v>
      </c>
      <c r="D100" s="121" t="s">
        <v>12</v>
      </c>
      <c r="E100" s="93" t="s">
        <v>339</v>
      </c>
      <c r="F100" s="400">
        <v>2000</v>
      </c>
      <c r="G100" s="330">
        <v>999816</v>
      </c>
      <c r="H100" s="331">
        <v>999940</v>
      </c>
      <c r="I100" s="311">
        <f>G100-H100</f>
        <v>-124</v>
      </c>
      <c r="J100" s="311">
        <f>$F100*I100</f>
        <v>-248000</v>
      </c>
      <c r="K100" s="311">
        <f>J100/1000000</f>
        <v>-0.248</v>
      </c>
      <c r="L100" s="330">
        <v>1079</v>
      </c>
      <c r="M100" s="331">
        <v>1079</v>
      </c>
      <c r="N100" s="311">
        <f>L100-M100</f>
        <v>0</v>
      </c>
      <c r="O100" s="311">
        <f>$F100*N100</f>
        <v>0</v>
      </c>
      <c r="P100" s="311">
        <f>O100/1000000</f>
        <v>0</v>
      </c>
      <c r="Q100" s="452"/>
    </row>
    <row r="101" spans="2:17" ht="18">
      <c r="B101" s="293" t="s">
        <v>406</v>
      </c>
      <c r="C101" s="302"/>
      <c r="D101" s="121"/>
      <c r="E101" s="93"/>
      <c r="F101" s="324"/>
      <c r="G101" s="330"/>
      <c r="H101" s="331"/>
      <c r="I101" s="311"/>
      <c r="J101" s="311"/>
      <c r="K101" s="311"/>
      <c r="L101" s="330"/>
      <c r="M101" s="331"/>
      <c r="N101" s="311"/>
      <c r="O101" s="311"/>
      <c r="P101" s="311"/>
      <c r="Q101" s="452"/>
    </row>
    <row r="102" spans="1:17" ht="18">
      <c r="A102" s="455">
        <v>70</v>
      </c>
      <c r="B102" s="475" t="s">
        <v>407</v>
      </c>
      <c r="C102" s="302">
        <v>4864810</v>
      </c>
      <c r="D102" s="121" t="s">
        <v>12</v>
      </c>
      <c r="E102" s="93" t="s">
        <v>339</v>
      </c>
      <c r="F102" s="400">
        <v>100</v>
      </c>
      <c r="G102" s="330">
        <v>1001511</v>
      </c>
      <c r="H102" s="331">
        <v>999426</v>
      </c>
      <c r="I102" s="331">
        <f>G102-H102</f>
        <v>2085</v>
      </c>
      <c r="J102" s="331">
        <f>$F102*I102</f>
        <v>208500</v>
      </c>
      <c r="K102" s="332">
        <f>J102/1000000</f>
        <v>0.2085</v>
      </c>
      <c r="L102" s="330">
        <v>250</v>
      </c>
      <c r="M102" s="331">
        <v>250</v>
      </c>
      <c r="N102" s="331">
        <f>L102-M102</f>
        <v>0</v>
      </c>
      <c r="O102" s="331">
        <f>$F102*N102</f>
        <v>0</v>
      </c>
      <c r="P102" s="332">
        <f>O102/1000000</f>
        <v>0</v>
      </c>
      <c r="Q102" s="452"/>
    </row>
    <row r="103" spans="1:17" s="488" customFormat="1" ht="18">
      <c r="A103" s="354">
        <v>71</v>
      </c>
      <c r="B103" s="706" t="s">
        <v>408</v>
      </c>
      <c r="C103" s="302">
        <v>4864901</v>
      </c>
      <c r="D103" s="121" t="s">
        <v>12</v>
      </c>
      <c r="E103" s="93" t="s">
        <v>339</v>
      </c>
      <c r="F103" s="324">
        <v>250</v>
      </c>
      <c r="G103" s="330">
        <v>1537</v>
      </c>
      <c r="H103" s="331">
        <v>281</v>
      </c>
      <c r="I103" s="311">
        <f>G103-H103</f>
        <v>1256</v>
      </c>
      <c r="J103" s="311">
        <f>$F103*I103</f>
        <v>314000</v>
      </c>
      <c r="K103" s="311">
        <f>J103/1000000</f>
        <v>0.314</v>
      </c>
      <c r="L103" s="330">
        <v>255</v>
      </c>
      <c r="M103" s="331">
        <v>255</v>
      </c>
      <c r="N103" s="311">
        <f>L103-M103</f>
        <v>0</v>
      </c>
      <c r="O103" s="311">
        <f>$F103*N103</f>
        <v>0</v>
      </c>
      <c r="P103" s="311">
        <f>O103/1000000</f>
        <v>0</v>
      </c>
      <c r="Q103" s="452"/>
    </row>
    <row r="104" spans="1:17" s="488" customFormat="1" ht="18">
      <c r="A104" s="354"/>
      <c r="B104" s="336" t="s">
        <v>447</v>
      </c>
      <c r="C104" s="302"/>
      <c r="D104" s="121"/>
      <c r="E104" s="93"/>
      <c r="F104" s="324"/>
      <c r="G104" s="330"/>
      <c r="H104" s="331"/>
      <c r="I104" s="311"/>
      <c r="J104" s="311"/>
      <c r="K104" s="311"/>
      <c r="L104" s="330"/>
      <c r="M104" s="331"/>
      <c r="N104" s="311"/>
      <c r="O104" s="311"/>
      <c r="P104" s="311"/>
      <c r="Q104" s="452"/>
    </row>
    <row r="105" spans="1:17" s="488" customFormat="1" ht="18">
      <c r="A105" s="354">
        <v>72</v>
      </c>
      <c r="B105" s="706" t="s">
        <v>453</v>
      </c>
      <c r="C105" s="302">
        <v>4864960</v>
      </c>
      <c r="D105" s="121" t="s">
        <v>12</v>
      </c>
      <c r="E105" s="93" t="s">
        <v>339</v>
      </c>
      <c r="F105" s="324">
        <v>1000</v>
      </c>
      <c r="G105" s="330">
        <v>2613</v>
      </c>
      <c r="H105" s="331">
        <v>2533</v>
      </c>
      <c r="I105" s="331">
        <f>G105-H105</f>
        <v>80</v>
      </c>
      <c r="J105" s="331">
        <f>$F105*I105</f>
        <v>80000</v>
      </c>
      <c r="K105" s="332">
        <f>J105/1000000</f>
        <v>0.08</v>
      </c>
      <c r="L105" s="330">
        <v>1742</v>
      </c>
      <c r="M105" s="331">
        <v>1742</v>
      </c>
      <c r="N105" s="331">
        <f>L105-M105</f>
        <v>0</v>
      </c>
      <c r="O105" s="331">
        <f>$F105*N105</f>
        <v>0</v>
      </c>
      <c r="P105" s="332">
        <f>O105/1000000</f>
        <v>0</v>
      </c>
      <c r="Q105" s="464" t="s">
        <v>482</v>
      </c>
    </row>
    <row r="106" spans="1:17" ht="18">
      <c r="A106" s="354">
        <v>73</v>
      </c>
      <c r="B106" s="706" t="s">
        <v>454</v>
      </c>
      <c r="C106" s="302">
        <v>5128441</v>
      </c>
      <c r="D106" s="121" t="s">
        <v>12</v>
      </c>
      <c r="E106" s="93" t="s">
        <v>339</v>
      </c>
      <c r="F106" s="542">
        <v>750</v>
      </c>
      <c r="G106" s="330">
        <v>718</v>
      </c>
      <c r="H106" s="331">
        <v>252</v>
      </c>
      <c r="I106" s="331">
        <f>G106-H106</f>
        <v>466</v>
      </c>
      <c r="J106" s="331">
        <f>$F106*I106</f>
        <v>349500</v>
      </c>
      <c r="K106" s="332">
        <f>J106/1000000</f>
        <v>0.3495</v>
      </c>
      <c r="L106" s="330">
        <v>2679</v>
      </c>
      <c r="M106" s="331">
        <v>2642</v>
      </c>
      <c r="N106" s="331">
        <f>L106-M106</f>
        <v>37</v>
      </c>
      <c r="O106" s="331">
        <f>$F106*N106</f>
        <v>27750</v>
      </c>
      <c r="P106" s="332">
        <f>O106/1000000</f>
        <v>0.02775</v>
      </c>
      <c r="Q106" s="452"/>
    </row>
    <row r="107" spans="2:17" s="491" customFormat="1" ht="15.75" thickBot="1">
      <c r="B107" s="746"/>
      <c r="G107" s="450"/>
      <c r="H107" s="745"/>
      <c r="I107" s="745"/>
      <c r="J107" s="745"/>
      <c r="K107" s="745"/>
      <c r="L107" s="450"/>
      <c r="M107" s="745"/>
      <c r="N107" s="745"/>
      <c r="O107" s="745"/>
      <c r="P107" s="745"/>
      <c r="Q107" s="552"/>
    </row>
    <row r="108" spans="2:16" ht="18.75" thickTop="1">
      <c r="B108" s="148" t="s">
        <v>236</v>
      </c>
      <c r="G108" s="542"/>
      <c r="H108" s="542"/>
      <c r="I108" s="542"/>
      <c r="J108" s="542"/>
      <c r="K108" s="417">
        <f>SUM(K7:K107)</f>
        <v>-25.611373769999997</v>
      </c>
      <c r="L108" s="542"/>
      <c r="M108" s="542"/>
      <c r="N108" s="542"/>
      <c r="O108" s="542"/>
      <c r="P108" s="417">
        <f>SUM(P7:P107)</f>
        <v>1.202282</v>
      </c>
    </row>
    <row r="109" spans="2:16" ht="12.75">
      <c r="B109" s="15"/>
      <c r="G109" s="542"/>
      <c r="H109" s="542"/>
      <c r="I109" s="542"/>
      <c r="J109" s="542"/>
      <c r="K109" s="542"/>
      <c r="L109" s="542"/>
      <c r="M109" s="542"/>
      <c r="N109" s="542"/>
      <c r="O109" s="542"/>
      <c r="P109" s="542"/>
    </row>
    <row r="110" spans="2:16" ht="12.75">
      <c r="B110" s="15"/>
      <c r="G110" s="542"/>
      <c r="H110" s="542"/>
      <c r="I110" s="542"/>
      <c r="J110" s="542"/>
      <c r="K110" s="542"/>
      <c r="L110" s="542"/>
      <c r="M110" s="542"/>
      <c r="N110" s="542"/>
      <c r="O110" s="542"/>
      <c r="P110" s="542"/>
    </row>
    <row r="111" spans="2:16" ht="12.75">
      <c r="B111" s="15"/>
      <c r="G111" s="542"/>
      <c r="H111" s="542"/>
      <c r="I111" s="542"/>
      <c r="J111" s="542"/>
      <c r="K111" s="542"/>
      <c r="L111" s="542"/>
      <c r="M111" s="542"/>
      <c r="N111" s="542"/>
      <c r="O111" s="542"/>
      <c r="P111" s="542"/>
    </row>
    <row r="112" spans="2:16" ht="12.75">
      <c r="B112" s="15"/>
      <c r="G112" s="542"/>
      <c r="H112" s="542"/>
      <c r="I112" s="542"/>
      <c r="J112" s="542"/>
      <c r="K112" s="542"/>
      <c r="L112" s="542"/>
      <c r="M112" s="542"/>
      <c r="N112" s="542"/>
      <c r="O112" s="542"/>
      <c r="P112" s="542"/>
    </row>
    <row r="113" spans="2:16" ht="12.75">
      <c r="B113" s="15"/>
      <c r="G113" s="542"/>
      <c r="H113" s="542"/>
      <c r="I113" s="542"/>
      <c r="J113" s="542"/>
      <c r="K113" s="542"/>
      <c r="L113" s="542"/>
      <c r="M113" s="542"/>
      <c r="N113" s="542"/>
      <c r="O113" s="542"/>
      <c r="P113" s="542"/>
    </row>
    <row r="114" spans="1:16" ht="15.75">
      <c r="A114" s="14"/>
      <c r="G114" s="542"/>
      <c r="H114" s="542"/>
      <c r="I114" s="542"/>
      <c r="J114" s="542"/>
      <c r="K114" s="542"/>
      <c r="L114" s="542"/>
      <c r="M114" s="542"/>
      <c r="N114" s="542"/>
      <c r="O114" s="542"/>
      <c r="P114" s="542"/>
    </row>
    <row r="115" spans="1:17" ht="24" thickBot="1">
      <c r="A115" s="178" t="s">
        <v>235</v>
      </c>
      <c r="G115" s="488"/>
      <c r="H115" s="488"/>
      <c r="I115" s="79" t="s">
        <v>388</v>
      </c>
      <c r="J115" s="488"/>
      <c r="K115" s="488"/>
      <c r="L115" s="488"/>
      <c r="M115" s="488"/>
      <c r="N115" s="79" t="s">
        <v>389</v>
      </c>
      <c r="O115" s="488"/>
      <c r="P115" s="488"/>
      <c r="Q115" s="543" t="str">
        <f>Q1</f>
        <v>OCTOBER-2018</v>
      </c>
    </row>
    <row r="116" spans="1:17" ht="39.75" thickBot="1" thickTop="1">
      <c r="A116" s="533" t="s">
        <v>8</v>
      </c>
      <c r="B116" s="510" t="s">
        <v>9</v>
      </c>
      <c r="C116" s="511" t="s">
        <v>1</v>
      </c>
      <c r="D116" s="511" t="s">
        <v>2</v>
      </c>
      <c r="E116" s="511" t="s">
        <v>3</v>
      </c>
      <c r="F116" s="511" t="s">
        <v>10</v>
      </c>
      <c r="G116" s="509" t="str">
        <f>G5</f>
        <v>FINAL READING 31/10/2018</v>
      </c>
      <c r="H116" s="511" t="str">
        <f>H5</f>
        <v>INTIAL READING 1/10/2018</v>
      </c>
      <c r="I116" s="511" t="s">
        <v>4</v>
      </c>
      <c r="J116" s="511" t="s">
        <v>5</v>
      </c>
      <c r="K116" s="534" t="s">
        <v>6</v>
      </c>
      <c r="L116" s="509" t="str">
        <f>G5</f>
        <v>FINAL READING 31/10/2018</v>
      </c>
      <c r="M116" s="511" t="str">
        <f>H5</f>
        <v>INTIAL READING 1/10/2018</v>
      </c>
      <c r="N116" s="511" t="s">
        <v>4</v>
      </c>
      <c r="O116" s="511" t="s">
        <v>5</v>
      </c>
      <c r="P116" s="534" t="s">
        <v>6</v>
      </c>
      <c r="Q116" s="534" t="s">
        <v>302</v>
      </c>
    </row>
    <row r="117" spans="1:16" ht="8.25" customHeight="1" thickBot="1" thickTop="1">
      <c r="A117" s="12"/>
      <c r="B117" s="11"/>
      <c r="C117" s="10"/>
      <c r="D117" s="10"/>
      <c r="E117" s="10"/>
      <c r="F117" s="10"/>
      <c r="G117" s="542"/>
      <c r="H117" s="542"/>
      <c r="I117" s="542"/>
      <c r="J117" s="542"/>
      <c r="K117" s="542"/>
      <c r="L117" s="542"/>
      <c r="M117" s="542"/>
      <c r="N117" s="542"/>
      <c r="O117" s="542"/>
      <c r="P117" s="542"/>
    </row>
    <row r="118" spans="1:17" ht="15.75" customHeight="1" thickTop="1">
      <c r="A118" s="326"/>
      <c r="B118" s="327" t="s">
        <v>26</v>
      </c>
      <c r="C118" s="314"/>
      <c r="D118" s="308"/>
      <c r="E118" s="308"/>
      <c r="F118" s="308"/>
      <c r="G118" s="544"/>
      <c r="H118" s="545"/>
      <c r="I118" s="545"/>
      <c r="J118" s="545"/>
      <c r="K118" s="546"/>
      <c r="L118" s="544"/>
      <c r="M118" s="545"/>
      <c r="N118" s="545"/>
      <c r="O118" s="545"/>
      <c r="P118" s="546"/>
      <c r="Q118" s="541"/>
    </row>
    <row r="119" spans="1:17" ht="15.75" customHeight="1">
      <c r="A119" s="313">
        <v>1</v>
      </c>
      <c r="B119" s="334" t="s">
        <v>78</v>
      </c>
      <c r="C119" s="324">
        <v>5295192</v>
      </c>
      <c r="D119" s="316" t="s">
        <v>12</v>
      </c>
      <c r="E119" s="316" t="s">
        <v>339</v>
      </c>
      <c r="F119" s="324">
        <v>-100</v>
      </c>
      <c r="G119" s="330">
        <v>12220</v>
      </c>
      <c r="H119" s="331">
        <v>11004</v>
      </c>
      <c r="I119" s="331">
        <f>G119-H119</f>
        <v>1216</v>
      </c>
      <c r="J119" s="331">
        <f>$F119*I119</f>
        <v>-121600</v>
      </c>
      <c r="K119" s="332">
        <f>J119/1000000</f>
        <v>-0.1216</v>
      </c>
      <c r="L119" s="330">
        <v>103187</v>
      </c>
      <c r="M119" s="331">
        <v>103037</v>
      </c>
      <c r="N119" s="331">
        <f>L119-M119</f>
        <v>150</v>
      </c>
      <c r="O119" s="331">
        <f>$F119*N119</f>
        <v>-15000</v>
      </c>
      <c r="P119" s="332">
        <f>O119/1000000</f>
        <v>-0.015</v>
      </c>
      <c r="Q119" s="452"/>
    </row>
    <row r="120" spans="1:17" ht="16.5">
      <c r="A120" s="313"/>
      <c r="B120" s="335" t="s">
        <v>38</v>
      </c>
      <c r="C120" s="324"/>
      <c r="D120" s="338"/>
      <c r="E120" s="338"/>
      <c r="F120" s="324"/>
      <c r="G120" s="330"/>
      <c r="H120" s="331"/>
      <c r="I120" s="331"/>
      <c r="J120" s="331"/>
      <c r="K120" s="332"/>
      <c r="L120" s="330"/>
      <c r="M120" s="331"/>
      <c r="N120" s="331"/>
      <c r="O120" s="331"/>
      <c r="P120" s="332"/>
      <c r="Q120" s="452"/>
    </row>
    <row r="121" spans="1:17" ht="16.5">
      <c r="A121" s="313">
        <v>2</v>
      </c>
      <c r="B121" s="334" t="s">
        <v>39</v>
      </c>
      <c r="C121" s="324">
        <v>5128435</v>
      </c>
      <c r="D121" s="337" t="s">
        <v>12</v>
      </c>
      <c r="E121" s="316" t="s">
        <v>339</v>
      </c>
      <c r="F121" s="324">
        <v>-800</v>
      </c>
      <c r="G121" s="330">
        <v>174</v>
      </c>
      <c r="H121" s="331">
        <v>27</v>
      </c>
      <c r="I121" s="331">
        <f>G121-H121</f>
        <v>147</v>
      </c>
      <c r="J121" s="331">
        <f>$F121*I121</f>
        <v>-117600</v>
      </c>
      <c r="K121" s="332">
        <f>J121/1000000</f>
        <v>-0.1176</v>
      </c>
      <c r="L121" s="330">
        <v>8921</v>
      </c>
      <c r="M121" s="331">
        <v>8908</v>
      </c>
      <c r="N121" s="331">
        <f>L121-M121</f>
        <v>13</v>
      </c>
      <c r="O121" s="331">
        <f>$F121*N121</f>
        <v>-10400</v>
      </c>
      <c r="P121" s="332">
        <f>O121/1000000</f>
        <v>-0.0104</v>
      </c>
      <c r="Q121" s="452"/>
    </row>
    <row r="122" spans="1:17" ht="15.75" customHeight="1">
      <c r="A122" s="313"/>
      <c r="B122" s="335" t="s">
        <v>18</v>
      </c>
      <c r="C122" s="324"/>
      <c r="D122" s="337"/>
      <c r="E122" s="316"/>
      <c r="F122" s="324"/>
      <c r="G122" s="330"/>
      <c r="H122" s="331"/>
      <c r="I122" s="331"/>
      <c r="J122" s="331"/>
      <c r="K122" s="332"/>
      <c r="L122" s="330"/>
      <c r="M122" s="331"/>
      <c r="N122" s="331"/>
      <c r="O122" s="331"/>
      <c r="P122" s="332"/>
      <c r="Q122" s="452"/>
    </row>
    <row r="123" spans="1:17" ht="16.5">
      <c r="A123" s="313">
        <v>3</v>
      </c>
      <c r="B123" s="334" t="s">
        <v>19</v>
      </c>
      <c r="C123" s="324">
        <v>4864875</v>
      </c>
      <c r="D123" s="337" t="s">
        <v>12</v>
      </c>
      <c r="E123" s="316" t="s">
        <v>339</v>
      </c>
      <c r="F123" s="324">
        <v>-1000</v>
      </c>
      <c r="G123" s="330">
        <v>1679</v>
      </c>
      <c r="H123" s="331">
        <v>1406</v>
      </c>
      <c r="I123" s="331">
        <f>G123-H123</f>
        <v>273</v>
      </c>
      <c r="J123" s="331">
        <f>$F123*I123</f>
        <v>-273000</v>
      </c>
      <c r="K123" s="332">
        <f>J123/1000000</f>
        <v>-0.273</v>
      </c>
      <c r="L123" s="330">
        <v>606</v>
      </c>
      <c r="M123" s="331">
        <v>606</v>
      </c>
      <c r="N123" s="331">
        <f>L123-M123</f>
        <v>0</v>
      </c>
      <c r="O123" s="331">
        <f>$F123*N123</f>
        <v>0</v>
      </c>
      <c r="P123" s="332">
        <f>O123/1000000</f>
        <v>0</v>
      </c>
      <c r="Q123" s="761"/>
    </row>
    <row r="124" spans="1:17" ht="16.5">
      <c r="A124" s="313">
        <v>4</v>
      </c>
      <c r="B124" s="334" t="s">
        <v>20</v>
      </c>
      <c r="C124" s="324">
        <v>4864914</v>
      </c>
      <c r="D124" s="337" t="s">
        <v>12</v>
      </c>
      <c r="E124" s="316" t="s">
        <v>339</v>
      </c>
      <c r="F124" s="324">
        <v>-400</v>
      </c>
      <c r="G124" s="330">
        <v>4184</v>
      </c>
      <c r="H124" s="331">
        <v>3389</v>
      </c>
      <c r="I124" s="331">
        <f>G124-H124</f>
        <v>795</v>
      </c>
      <c r="J124" s="331">
        <f>$F124*I124</f>
        <v>-318000</v>
      </c>
      <c r="K124" s="332">
        <f>J124/1000000</f>
        <v>-0.318</v>
      </c>
      <c r="L124" s="330">
        <v>486</v>
      </c>
      <c r="M124" s="331">
        <v>486</v>
      </c>
      <c r="N124" s="331">
        <f>L124-M124</f>
        <v>0</v>
      </c>
      <c r="O124" s="331">
        <f>$F124*N124</f>
        <v>0</v>
      </c>
      <c r="P124" s="332">
        <f>O124/1000000</f>
        <v>0</v>
      </c>
      <c r="Q124" s="452"/>
    </row>
    <row r="125" spans="1:17" ht="16.5">
      <c r="A125" s="547"/>
      <c r="B125" s="548" t="s">
        <v>46</v>
      </c>
      <c r="C125" s="312"/>
      <c r="D125" s="316"/>
      <c r="E125" s="316"/>
      <c r="F125" s="549"/>
      <c r="G125" s="550"/>
      <c r="H125" s="551"/>
      <c r="I125" s="331"/>
      <c r="J125" s="331"/>
      <c r="K125" s="332"/>
      <c r="L125" s="550"/>
      <c r="M125" s="551"/>
      <c r="N125" s="331"/>
      <c r="O125" s="331"/>
      <c r="P125" s="332"/>
      <c r="Q125" s="452"/>
    </row>
    <row r="126" spans="1:17" ht="16.5">
      <c r="A126" s="313">
        <v>5</v>
      </c>
      <c r="B126" s="492" t="s">
        <v>47</v>
      </c>
      <c r="C126" s="324">
        <v>4865149</v>
      </c>
      <c r="D126" s="338" t="s">
        <v>12</v>
      </c>
      <c r="E126" s="316" t="s">
        <v>339</v>
      </c>
      <c r="F126" s="324">
        <v>-187.5</v>
      </c>
      <c r="G126" s="330">
        <v>999584</v>
      </c>
      <c r="H126" s="331">
        <v>999806</v>
      </c>
      <c r="I126" s="331">
        <f>G126-H126</f>
        <v>-222</v>
      </c>
      <c r="J126" s="331">
        <f>$F126*I126</f>
        <v>41625</v>
      </c>
      <c r="K126" s="332">
        <f>J126/1000000</f>
        <v>0.041625</v>
      </c>
      <c r="L126" s="330">
        <v>999934</v>
      </c>
      <c r="M126" s="331">
        <v>999934</v>
      </c>
      <c r="N126" s="331">
        <f>L126-M126</f>
        <v>0</v>
      </c>
      <c r="O126" s="331">
        <f>$F126*N126</f>
        <v>0</v>
      </c>
      <c r="P126" s="332">
        <f>O126/1000000</f>
        <v>0</v>
      </c>
      <c r="Q126" s="484"/>
    </row>
    <row r="127" spans="1:17" ht="16.5">
      <c r="A127" s="313"/>
      <c r="B127" s="335" t="s">
        <v>34</v>
      </c>
      <c r="C127" s="324"/>
      <c r="D127" s="338"/>
      <c r="E127" s="316"/>
      <c r="F127" s="324"/>
      <c r="G127" s="330"/>
      <c r="H127" s="331"/>
      <c r="I127" s="331"/>
      <c r="J127" s="331"/>
      <c r="K127" s="332"/>
      <c r="L127" s="330"/>
      <c r="M127" s="331"/>
      <c r="N127" s="331"/>
      <c r="O127" s="331"/>
      <c r="P127" s="332"/>
      <c r="Q127" s="452"/>
    </row>
    <row r="128" spans="1:17" ht="16.5">
      <c r="A128" s="313">
        <v>6</v>
      </c>
      <c r="B128" s="334" t="s">
        <v>353</v>
      </c>
      <c r="C128" s="324">
        <v>5128439</v>
      </c>
      <c r="D128" s="337" t="s">
        <v>12</v>
      </c>
      <c r="E128" s="316" t="s">
        <v>339</v>
      </c>
      <c r="F128" s="324">
        <v>-800</v>
      </c>
      <c r="G128" s="330">
        <v>969991</v>
      </c>
      <c r="H128" s="331">
        <v>972115</v>
      </c>
      <c r="I128" s="331">
        <f>G128-H128</f>
        <v>-2124</v>
      </c>
      <c r="J128" s="331">
        <f>$F128*I128</f>
        <v>1699200</v>
      </c>
      <c r="K128" s="332">
        <f>J128/1000000</f>
        <v>1.6992</v>
      </c>
      <c r="L128" s="330">
        <v>998693</v>
      </c>
      <c r="M128" s="331">
        <v>998693</v>
      </c>
      <c r="N128" s="331">
        <f>L128-M128</f>
        <v>0</v>
      </c>
      <c r="O128" s="331">
        <f>$F128*N128</f>
        <v>0</v>
      </c>
      <c r="P128" s="332">
        <f>O128/1000000</f>
        <v>0</v>
      </c>
      <c r="Q128" s="452"/>
    </row>
    <row r="129" spans="1:17" ht="16.5">
      <c r="A129" s="313"/>
      <c r="B129" s="336" t="s">
        <v>376</v>
      </c>
      <c r="C129" s="324"/>
      <c r="D129" s="337"/>
      <c r="E129" s="316"/>
      <c r="F129" s="324"/>
      <c r="G129" s="330"/>
      <c r="H129" s="331"/>
      <c r="I129" s="331"/>
      <c r="J129" s="331"/>
      <c r="K129" s="332"/>
      <c r="L129" s="330"/>
      <c r="M129" s="331"/>
      <c r="N129" s="331"/>
      <c r="O129" s="331"/>
      <c r="P129" s="332"/>
      <c r="Q129" s="452"/>
    </row>
    <row r="130" spans="1:17" s="316" customFormat="1" ht="14.25">
      <c r="A130" s="338">
        <v>7</v>
      </c>
      <c r="B130" s="762" t="s">
        <v>381</v>
      </c>
      <c r="C130" s="354">
        <v>4864971</v>
      </c>
      <c r="D130" s="337" t="s">
        <v>12</v>
      </c>
      <c r="E130" s="316" t="s">
        <v>339</v>
      </c>
      <c r="F130" s="337">
        <v>800</v>
      </c>
      <c r="G130" s="350">
        <v>0</v>
      </c>
      <c r="H130" s="338">
        <v>0</v>
      </c>
      <c r="I130" s="338">
        <f>G130-H130</f>
        <v>0</v>
      </c>
      <c r="J130" s="338">
        <f>$F130*I130</f>
        <v>0</v>
      </c>
      <c r="K130" s="338">
        <f>J130/1000000</f>
        <v>0</v>
      </c>
      <c r="L130" s="350">
        <v>0</v>
      </c>
      <c r="M130" s="338">
        <v>0</v>
      </c>
      <c r="N130" s="338">
        <f>L130-M130</f>
        <v>0</v>
      </c>
      <c r="O130" s="338">
        <f>$F130*N130</f>
        <v>0</v>
      </c>
      <c r="P130" s="338">
        <f>O130/1000000</f>
        <v>0</v>
      </c>
      <c r="Q130" s="477"/>
    </row>
    <row r="131" spans="1:17" s="666" customFormat="1" ht="18" customHeight="1">
      <c r="A131" s="350"/>
      <c r="B131" s="756" t="s">
        <v>444</v>
      </c>
      <c r="C131" s="354"/>
      <c r="D131" s="337"/>
      <c r="E131" s="316"/>
      <c r="F131" s="337"/>
      <c r="G131" s="350"/>
      <c r="H131" s="338"/>
      <c r="I131" s="338"/>
      <c r="J131" s="338"/>
      <c r="K131" s="338"/>
      <c r="L131" s="350"/>
      <c r="M131" s="338"/>
      <c r="N131" s="338"/>
      <c r="O131" s="338"/>
      <c r="P131" s="338"/>
      <c r="Q131" s="477"/>
    </row>
    <row r="132" spans="1:17" s="666" customFormat="1" ht="14.25">
      <c r="A132" s="350">
        <v>8</v>
      </c>
      <c r="B132" s="762" t="s">
        <v>445</v>
      </c>
      <c r="C132" s="354">
        <v>4864952</v>
      </c>
      <c r="D132" s="337" t="s">
        <v>12</v>
      </c>
      <c r="E132" s="316" t="s">
        <v>339</v>
      </c>
      <c r="F132" s="337">
        <v>-625</v>
      </c>
      <c r="G132" s="350">
        <v>996962</v>
      </c>
      <c r="H132" s="338">
        <v>996947</v>
      </c>
      <c r="I132" s="338">
        <f>G132-H132</f>
        <v>15</v>
      </c>
      <c r="J132" s="338">
        <f>$F132*I132</f>
        <v>-9375</v>
      </c>
      <c r="K132" s="338">
        <f>J132/1000000</f>
        <v>-0.009375</v>
      </c>
      <c r="L132" s="350">
        <v>999990</v>
      </c>
      <c r="M132" s="338">
        <v>999990</v>
      </c>
      <c r="N132" s="338">
        <f>L132-M132</f>
        <v>0</v>
      </c>
      <c r="O132" s="338">
        <f>$F132*N132</f>
        <v>0</v>
      </c>
      <c r="P132" s="338">
        <f>O132/1000000</f>
        <v>0</v>
      </c>
      <c r="Q132" s="477"/>
    </row>
    <row r="133" spans="1:17" s="666" customFormat="1" ht="14.25">
      <c r="A133" s="350">
        <v>9</v>
      </c>
      <c r="B133" s="762" t="s">
        <v>445</v>
      </c>
      <c r="C133" s="354">
        <v>5129958</v>
      </c>
      <c r="D133" s="337" t="s">
        <v>12</v>
      </c>
      <c r="E133" s="316" t="s">
        <v>339</v>
      </c>
      <c r="F133" s="337">
        <v>-625</v>
      </c>
      <c r="G133" s="350">
        <v>999037</v>
      </c>
      <c r="H133" s="338">
        <v>999612</v>
      </c>
      <c r="I133" s="338">
        <f>G133-H133</f>
        <v>-575</v>
      </c>
      <c r="J133" s="338">
        <f>$F133*I133</f>
        <v>359375</v>
      </c>
      <c r="K133" s="338">
        <f>J133/1000000</f>
        <v>0.359375</v>
      </c>
      <c r="L133" s="350">
        <v>999883</v>
      </c>
      <c r="M133" s="338">
        <v>999883</v>
      </c>
      <c r="N133" s="338">
        <f>L133-M133</f>
        <v>0</v>
      </c>
      <c r="O133" s="338">
        <f>$F133*N133</f>
        <v>0</v>
      </c>
      <c r="P133" s="338">
        <f>O133/1000000</f>
        <v>0</v>
      </c>
      <c r="Q133" s="477"/>
    </row>
    <row r="134" spans="1:17" s="666" customFormat="1" ht="15">
      <c r="A134" s="350"/>
      <c r="B134" s="756" t="s">
        <v>447</v>
      </c>
      <c r="C134" s="354"/>
      <c r="D134" s="337"/>
      <c r="E134" s="316"/>
      <c r="F134" s="337"/>
      <c r="G134" s="350"/>
      <c r="H134" s="338"/>
      <c r="I134" s="338"/>
      <c r="J134" s="338"/>
      <c r="K134" s="338"/>
      <c r="L134" s="350"/>
      <c r="M134" s="338"/>
      <c r="N134" s="338"/>
      <c r="O134" s="338"/>
      <c r="P134" s="338"/>
      <c r="Q134" s="477"/>
    </row>
    <row r="135" spans="1:17" s="666" customFormat="1" ht="14.25">
      <c r="A135" s="350">
        <v>10</v>
      </c>
      <c r="B135" s="762" t="s">
        <v>448</v>
      </c>
      <c r="C135" s="354">
        <v>4865158</v>
      </c>
      <c r="D135" s="337" t="s">
        <v>12</v>
      </c>
      <c r="E135" s="316" t="s">
        <v>339</v>
      </c>
      <c r="F135" s="337">
        <v>-200</v>
      </c>
      <c r="G135" s="350">
        <v>1000136</v>
      </c>
      <c r="H135" s="338">
        <v>999703</v>
      </c>
      <c r="I135" s="338">
        <f>G135-H135</f>
        <v>433</v>
      </c>
      <c r="J135" s="338">
        <f>$F135*I135</f>
        <v>-86600</v>
      </c>
      <c r="K135" s="338">
        <f>J135/1000000</f>
        <v>-0.0866</v>
      </c>
      <c r="L135" s="350">
        <v>11154</v>
      </c>
      <c r="M135" s="338">
        <v>10283</v>
      </c>
      <c r="N135" s="338">
        <f>L135-M135</f>
        <v>871</v>
      </c>
      <c r="O135" s="338">
        <f>$F135*N135</f>
        <v>-174200</v>
      </c>
      <c r="P135" s="338">
        <f>O135/1000000</f>
        <v>-0.1742</v>
      </c>
      <c r="Q135" s="477"/>
    </row>
    <row r="136" spans="1:17" s="666" customFormat="1" ht="14.25">
      <c r="A136" s="350">
        <v>11</v>
      </c>
      <c r="B136" s="762" t="s">
        <v>449</v>
      </c>
      <c r="C136" s="354">
        <v>4864816</v>
      </c>
      <c r="D136" s="337" t="s">
        <v>12</v>
      </c>
      <c r="E136" s="316" t="s">
        <v>339</v>
      </c>
      <c r="F136" s="337">
        <v>-187.5</v>
      </c>
      <c r="G136" s="350">
        <v>998973</v>
      </c>
      <c r="H136" s="338">
        <v>999014</v>
      </c>
      <c r="I136" s="338">
        <f>G136-H136</f>
        <v>-41</v>
      </c>
      <c r="J136" s="338">
        <f>$F136*I136</f>
        <v>7687.5</v>
      </c>
      <c r="K136" s="338">
        <f>J136/1000000</f>
        <v>0.0076875</v>
      </c>
      <c r="L136" s="350">
        <v>5083</v>
      </c>
      <c r="M136" s="338">
        <v>4993</v>
      </c>
      <c r="N136" s="338">
        <f>L136-M136</f>
        <v>90</v>
      </c>
      <c r="O136" s="338">
        <f>$F136*N136</f>
        <v>-16875</v>
      </c>
      <c r="P136" s="338">
        <f>O136/1000000</f>
        <v>-0.016875</v>
      </c>
      <c r="Q136" s="477"/>
    </row>
    <row r="137" spans="1:17" s="666" customFormat="1" ht="14.25">
      <c r="A137" s="350">
        <v>12</v>
      </c>
      <c r="B137" s="762" t="s">
        <v>450</v>
      </c>
      <c r="C137" s="354">
        <v>4864808</v>
      </c>
      <c r="D137" s="337" t="s">
        <v>12</v>
      </c>
      <c r="E137" s="316" t="s">
        <v>339</v>
      </c>
      <c r="F137" s="337">
        <v>-187.5</v>
      </c>
      <c r="G137" s="350">
        <v>998789</v>
      </c>
      <c r="H137" s="338">
        <v>998961</v>
      </c>
      <c r="I137" s="338">
        <f>G137-H137</f>
        <v>-172</v>
      </c>
      <c r="J137" s="338">
        <f>$F137*I137</f>
        <v>32250</v>
      </c>
      <c r="K137" s="338">
        <f>J137/1000000</f>
        <v>0.03225</v>
      </c>
      <c r="L137" s="350">
        <v>3614</v>
      </c>
      <c r="M137" s="338">
        <v>3561</v>
      </c>
      <c r="N137" s="338">
        <f>L137-M137</f>
        <v>53</v>
      </c>
      <c r="O137" s="338">
        <f>$F137*N137</f>
        <v>-9937.5</v>
      </c>
      <c r="P137" s="338">
        <f>O137/1000000</f>
        <v>-0.0099375</v>
      </c>
      <c r="Q137" s="477"/>
    </row>
    <row r="138" spans="1:17" s="666" customFormat="1" ht="14.25">
      <c r="A138" s="350">
        <v>13</v>
      </c>
      <c r="B138" s="762" t="s">
        <v>451</v>
      </c>
      <c r="C138" s="354">
        <v>4865005</v>
      </c>
      <c r="D138" s="337" t="s">
        <v>12</v>
      </c>
      <c r="E138" s="316" t="s">
        <v>339</v>
      </c>
      <c r="F138" s="337">
        <v>-250</v>
      </c>
      <c r="G138" s="350">
        <v>562</v>
      </c>
      <c r="H138" s="338">
        <v>197</v>
      </c>
      <c r="I138" s="338">
        <f>G138-H138</f>
        <v>365</v>
      </c>
      <c r="J138" s="338">
        <f>$F138*I138</f>
        <v>-91250</v>
      </c>
      <c r="K138" s="338">
        <f>J138/1000000</f>
        <v>-0.09125</v>
      </c>
      <c r="L138" s="350">
        <v>5377</v>
      </c>
      <c r="M138" s="338">
        <v>5358</v>
      </c>
      <c r="N138" s="338">
        <f>L138-M138</f>
        <v>19</v>
      </c>
      <c r="O138" s="338">
        <f>$F138*N138</f>
        <v>-4750</v>
      </c>
      <c r="P138" s="338">
        <f>O138/1000000</f>
        <v>-0.00475</v>
      </c>
      <c r="Q138" s="477"/>
    </row>
    <row r="139" spans="1:17" s="759" customFormat="1" ht="15" thickBot="1">
      <c r="A139" s="705">
        <v>14</v>
      </c>
      <c r="B139" s="757" t="s">
        <v>452</v>
      </c>
      <c r="C139" s="758">
        <v>4864822</v>
      </c>
      <c r="D139" s="763" t="s">
        <v>12</v>
      </c>
      <c r="E139" s="759" t="s">
        <v>339</v>
      </c>
      <c r="F139" s="758">
        <v>-100</v>
      </c>
      <c r="G139" s="705">
        <v>1000051</v>
      </c>
      <c r="H139" s="758">
        <v>999977</v>
      </c>
      <c r="I139" s="758">
        <f>G139-H139</f>
        <v>74</v>
      </c>
      <c r="J139" s="758">
        <f>$F139*I139</f>
        <v>-7400</v>
      </c>
      <c r="K139" s="758">
        <f>J139/1000000</f>
        <v>-0.0074</v>
      </c>
      <c r="L139" s="705">
        <v>16764</v>
      </c>
      <c r="M139" s="758">
        <v>16134</v>
      </c>
      <c r="N139" s="758">
        <f>L139-M139</f>
        <v>630</v>
      </c>
      <c r="O139" s="758">
        <f>$F139*N139</f>
        <v>-63000</v>
      </c>
      <c r="P139" s="758">
        <f>O139/1000000</f>
        <v>-0.063</v>
      </c>
      <c r="Q139" s="764"/>
    </row>
    <row r="140" ht="15.75" thickTop="1">
      <c r="L140" s="331"/>
    </row>
    <row r="141" spans="2:16" ht="18">
      <c r="B141" s="306" t="s">
        <v>303</v>
      </c>
      <c r="K141" s="149">
        <f>SUM(K119:K139)</f>
        <v>1.1153125</v>
      </c>
      <c r="P141" s="149">
        <f>SUM(P119:P139)</f>
        <v>-0.2941625</v>
      </c>
    </row>
    <row r="142" spans="11:16" ht="15.75">
      <c r="K142" s="84"/>
      <c r="P142" s="84"/>
    </row>
    <row r="143" spans="11:16" ht="15.75">
      <c r="K143" s="84"/>
      <c r="P143" s="84"/>
    </row>
    <row r="144" spans="11:16" ht="15.75">
      <c r="K144" s="84"/>
      <c r="P144" s="84"/>
    </row>
    <row r="145" spans="11:16" ht="15.75">
      <c r="K145" s="84"/>
      <c r="P145" s="84"/>
    </row>
    <row r="146" spans="11:16" ht="15.75">
      <c r="K146" s="84"/>
      <c r="P146" s="84"/>
    </row>
    <row r="147" ht="13.5" thickBot="1"/>
    <row r="148" spans="1:17" ht="31.5" customHeight="1">
      <c r="A148" s="135" t="s">
        <v>238</v>
      </c>
      <c r="B148" s="136"/>
      <c r="C148" s="136"/>
      <c r="D148" s="137"/>
      <c r="E148" s="138"/>
      <c r="F148" s="137"/>
      <c r="G148" s="137"/>
      <c r="H148" s="136"/>
      <c r="I148" s="139"/>
      <c r="J148" s="140"/>
      <c r="K148" s="141"/>
      <c r="L148" s="553"/>
      <c r="M148" s="553"/>
      <c r="N148" s="553"/>
      <c r="O148" s="553"/>
      <c r="P148" s="553"/>
      <c r="Q148" s="554"/>
    </row>
    <row r="149" spans="1:17" ht="28.5" customHeight="1">
      <c r="A149" s="142" t="s">
        <v>300</v>
      </c>
      <c r="B149" s="81"/>
      <c r="C149" s="81"/>
      <c r="D149" s="81"/>
      <c r="E149" s="82"/>
      <c r="F149" s="81"/>
      <c r="G149" s="81"/>
      <c r="H149" s="81"/>
      <c r="I149" s="83"/>
      <c r="J149" s="81"/>
      <c r="K149" s="134">
        <f>K108</f>
        <v>-25.611373769999997</v>
      </c>
      <c r="L149" s="488"/>
      <c r="M149" s="488"/>
      <c r="N149" s="488"/>
      <c r="O149" s="488"/>
      <c r="P149" s="134">
        <f>P108</f>
        <v>1.202282</v>
      </c>
      <c r="Q149" s="555"/>
    </row>
    <row r="150" spans="1:17" ht="28.5" customHeight="1">
      <c r="A150" s="142" t="s">
        <v>301</v>
      </c>
      <c r="B150" s="81"/>
      <c r="C150" s="81"/>
      <c r="D150" s="81"/>
      <c r="E150" s="82"/>
      <c r="F150" s="81"/>
      <c r="G150" s="81"/>
      <c r="H150" s="81"/>
      <c r="I150" s="83"/>
      <c r="J150" s="81"/>
      <c r="K150" s="134">
        <f>K141</f>
        <v>1.1153125</v>
      </c>
      <c r="L150" s="488"/>
      <c r="M150" s="488"/>
      <c r="N150" s="488"/>
      <c r="O150" s="488"/>
      <c r="P150" s="134">
        <f>P141</f>
        <v>-0.2941625</v>
      </c>
      <c r="Q150" s="555"/>
    </row>
    <row r="151" spans="1:17" ht="28.5" customHeight="1">
      <c r="A151" s="142" t="s">
        <v>239</v>
      </c>
      <c r="B151" s="81"/>
      <c r="C151" s="81"/>
      <c r="D151" s="81"/>
      <c r="E151" s="82"/>
      <c r="F151" s="81"/>
      <c r="G151" s="81"/>
      <c r="H151" s="81"/>
      <c r="I151" s="83"/>
      <c r="J151" s="81"/>
      <c r="K151" s="134">
        <f>'ROHTAK ROAD'!K43</f>
        <v>1.8439625000000002</v>
      </c>
      <c r="L151" s="488"/>
      <c r="M151" s="488"/>
      <c r="N151" s="488"/>
      <c r="O151" s="488"/>
      <c r="P151" s="134">
        <f>'ROHTAK ROAD'!P43</f>
        <v>0.0243</v>
      </c>
      <c r="Q151" s="555"/>
    </row>
    <row r="152" spans="1:17" ht="27.75" customHeight="1" thickBot="1">
      <c r="A152" s="144" t="s">
        <v>240</v>
      </c>
      <c r="B152" s="143"/>
      <c r="C152" s="143"/>
      <c r="D152" s="143"/>
      <c r="E152" s="143"/>
      <c r="F152" s="143"/>
      <c r="G152" s="143"/>
      <c r="H152" s="143"/>
      <c r="I152" s="143"/>
      <c r="J152" s="143"/>
      <c r="K152" s="408">
        <f>SUM(K149:K151)</f>
        <v>-22.65209877</v>
      </c>
      <c r="L152" s="556"/>
      <c r="M152" s="556"/>
      <c r="N152" s="556"/>
      <c r="O152" s="556"/>
      <c r="P152" s="408">
        <f>SUM(P149:P151)</f>
        <v>0.9324195000000001</v>
      </c>
      <c r="Q152" s="557"/>
    </row>
    <row r="156" ht="13.5" thickBot="1">
      <c r="A156" s="234"/>
    </row>
    <row r="157" spans="1:17" ht="12.75">
      <c r="A157" s="558"/>
      <c r="B157" s="559"/>
      <c r="C157" s="559"/>
      <c r="D157" s="559"/>
      <c r="E157" s="559"/>
      <c r="F157" s="559"/>
      <c r="G157" s="559"/>
      <c r="H157" s="553"/>
      <c r="I157" s="553"/>
      <c r="J157" s="553"/>
      <c r="K157" s="553"/>
      <c r="L157" s="553"/>
      <c r="M157" s="553"/>
      <c r="N157" s="553"/>
      <c r="O157" s="553"/>
      <c r="P157" s="553"/>
      <c r="Q157" s="554"/>
    </row>
    <row r="158" spans="1:17" ht="23.25">
      <c r="A158" s="560" t="s">
        <v>320</v>
      </c>
      <c r="B158" s="561"/>
      <c r="C158" s="561"/>
      <c r="D158" s="561"/>
      <c r="E158" s="561"/>
      <c r="F158" s="561"/>
      <c r="G158" s="561"/>
      <c r="H158" s="488"/>
      <c r="I158" s="488"/>
      <c r="J158" s="488"/>
      <c r="K158" s="488"/>
      <c r="L158" s="488"/>
      <c r="M158" s="488"/>
      <c r="N158" s="488"/>
      <c r="O158" s="488"/>
      <c r="P158" s="488"/>
      <c r="Q158" s="555"/>
    </row>
    <row r="159" spans="1:17" ht="12.75">
      <c r="A159" s="562"/>
      <c r="B159" s="561"/>
      <c r="C159" s="561"/>
      <c r="D159" s="561"/>
      <c r="E159" s="561"/>
      <c r="F159" s="561"/>
      <c r="G159" s="561"/>
      <c r="H159" s="488"/>
      <c r="I159" s="488"/>
      <c r="J159" s="488"/>
      <c r="K159" s="488"/>
      <c r="L159" s="488"/>
      <c r="M159" s="488"/>
      <c r="N159" s="488"/>
      <c r="O159" s="488"/>
      <c r="P159" s="488"/>
      <c r="Q159" s="555"/>
    </row>
    <row r="160" spans="1:17" ht="15.75">
      <c r="A160" s="563"/>
      <c r="B160" s="564"/>
      <c r="C160" s="564"/>
      <c r="D160" s="564"/>
      <c r="E160" s="564"/>
      <c r="F160" s="564"/>
      <c r="G160" s="564"/>
      <c r="H160" s="488"/>
      <c r="I160" s="488"/>
      <c r="J160" s="488"/>
      <c r="K160" s="565" t="s">
        <v>332</v>
      </c>
      <c r="L160" s="488"/>
      <c r="M160" s="488"/>
      <c r="N160" s="488"/>
      <c r="O160" s="488"/>
      <c r="P160" s="565" t="s">
        <v>333</v>
      </c>
      <c r="Q160" s="555"/>
    </row>
    <row r="161" spans="1:17" ht="12.75">
      <c r="A161" s="566"/>
      <c r="B161" s="93"/>
      <c r="C161" s="93"/>
      <c r="D161" s="93"/>
      <c r="E161" s="93"/>
      <c r="F161" s="93"/>
      <c r="G161" s="93"/>
      <c r="H161" s="488"/>
      <c r="I161" s="488"/>
      <c r="J161" s="488"/>
      <c r="K161" s="488"/>
      <c r="L161" s="488"/>
      <c r="M161" s="488"/>
      <c r="N161" s="488"/>
      <c r="O161" s="488"/>
      <c r="P161" s="488"/>
      <c r="Q161" s="555"/>
    </row>
    <row r="162" spans="1:17" ht="12.75">
      <c r="A162" s="566"/>
      <c r="B162" s="93"/>
      <c r="C162" s="93"/>
      <c r="D162" s="93"/>
      <c r="E162" s="93"/>
      <c r="F162" s="93"/>
      <c r="G162" s="93"/>
      <c r="H162" s="488"/>
      <c r="I162" s="488"/>
      <c r="J162" s="488"/>
      <c r="K162" s="488"/>
      <c r="L162" s="488"/>
      <c r="M162" s="488"/>
      <c r="N162" s="488"/>
      <c r="O162" s="488"/>
      <c r="P162" s="488"/>
      <c r="Q162" s="555"/>
    </row>
    <row r="163" spans="1:17" ht="24.75" customHeight="1">
      <c r="A163" s="567" t="s">
        <v>323</v>
      </c>
      <c r="B163" s="568"/>
      <c r="C163" s="568"/>
      <c r="D163" s="569"/>
      <c r="E163" s="569"/>
      <c r="F163" s="570"/>
      <c r="G163" s="569"/>
      <c r="H163" s="488"/>
      <c r="I163" s="488"/>
      <c r="J163" s="488"/>
      <c r="K163" s="571">
        <f>K152</f>
        <v>-22.65209877</v>
      </c>
      <c r="L163" s="569" t="s">
        <v>321</v>
      </c>
      <c r="M163" s="488"/>
      <c r="N163" s="488"/>
      <c r="O163" s="488"/>
      <c r="P163" s="571">
        <f>P152</f>
        <v>0.9324195000000001</v>
      </c>
      <c r="Q163" s="572" t="s">
        <v>321</v>
      </c>
    </row>
    <row r="164" spans="1:17" ht="15">
      <c r="A164" s="573"/>
      <c r="B164" s="574"/>
      <c r="C164" s="574"/>
      <c r="D164" s="561"/>
      <c r="E164" s="561"/>
      <c r="F164" s="575"/>
      <c r="G164" s="561"/>
      <c r="H164" s="488"/>
      <c r="I164" s="488"/>
      <c r="J164" s="488"/>
      <c r="K164" s="551"/>
      <c r="L164" s="561"/>
      <c r="M164" s="488"/>
      <c r="N164" s="488"/>
      <c r="O164" s="488"/>
      <c r="P164" s="551"/>
      <c r="Q164" s="576"/>
    </row>
    <row r="165" spans="1:17" ht="22.5" customHeight="1">
      <c r="A165" s="577" t="s">
        <v>322</v>
      </c>
      <c r="B165" s="44"/>
      <c r="C165" s="44"/>
      <c r="D165" s="561"/>
      <c r="E165" s="561"/>
      <c r="F165" s="578"/>
      <c r="G165" s="569"/>
      <c r="H165" s="488"/>
      <c r="I165" s="488"/>
      <c r="J165" s="488"/>
      <c r="K165" s="571">
        <f>'STEPPED UP GENCO'!K39</f>
        <v>0.560217235</v>
      </c>
      <c r="L165" s="569" t="s">
        <v>321</v>
      </c>
      <c r="M165" s="488"/>
      <c r="N165" s="488"/>
      <c r="O165" s="488"/>
      <c r="P165" s="571">
        <f>'STEPPED UP GENCO'!P39</f>
        <v>-1.3550184043000002</v>
      </c>
      <c r="Q165" s="572" t="s">
        <v>321</v>
      </c>
    </row>
    <row r="166" spans="1:17" ht="12.75">
      <c r="A166" s="579"/>
      <c r="B166" s="488"/>
      <c r="C166" s="488"/>
      <c r="D166" s="488"/>
      <c r="E166" s="488"/>
      <c r="F166" s="488"/>
      <c r="G166" s="488"/>
      <c r="H166" s="488"/>
      <c r="I166" s="488"/>
      <c r="J166" s="488"/>
      <c r="K166" s="488"/>
      <c r="L166" s="488"/>
      <c r="M166" s="488"/>
      <c r="N166" s="488"/>
      <c r="O166" s="488"/>
      <c r="P166" s="488"/>
      <c r="Q166" s="555"/>
    </row>
    <row r="167" spans="1:17" ht="2.25" customHeight="1">
      <c r="A167" s="579"/>
      <c r="B167" s="488"/>
      <c r="C167" s="488"/>
      <c r="D167" s="488"/>
      <c r="E167" s="488"/>
      <c r="F167" s="488"/>
      <c r="G167" s="488"/>
      <c r="H167" s="488"/>
      <c r="I167" s="488"/>
      <c r="J167" s="488"/>
      <c r="K167" s="488"/>
      <c r="L167" s="488"/>
      <c r="M167" s="488"/>
      <c r="N167" s="488"/>
      <c r="O167" s="488"/>
      <c r="P167" s="488"/>
      <c r="Q167" s="555"/>
    </row>
    <row r="168" spans="1:17" ht="7.5" customHeight="1">
      <c r="A168" s="579"/>
      <c r="B168" s="488"/>
      <c r="C168" s="488"/>
      <c r="D168" s="488"/>
      <c r="E168" s="488"/>
      <c r="F168" s="488"/>
      <c r="G168" s="488"/>
      <c r="H168" s="488"/>
      <c r="I168" s="488"/>
      <c r="J168" s="488"/>
      <c r="K168" s="488"/>
      <c r="L168" s="488"/>
      <c r="M168" s="488"/>
      <c r="N168" s="488"/>
      <c r="O168" s="488"/>
      <c r="P168" s="488"/>
      <c r="Q168" s="555"/>
    </row>
    <row r="169" spans="1:17" ht="21" thickBot="1">
      <c r="A169" s="580"/>
      <c r="B169" s="556"/>
      <c r="C169" s="556"/>
      <c r="D169" s="556"/>
      <c r="E169" s="556"/>
      <c r="F169" s="556"/>
      <c r="G169" s="556"/>
      <c r="H169" s="581"/>
      <c r="I169" s="581"/>
      <c r="J169" s="582" t="s">
        <v>324</v>
      </c>
      <c r="K169" s="583">
        <f>SUM(K163:K168)</f>
        <v>-22.091881535</v>
      </c>
      <c r="L169" s="581" t="s">
        <v>321</v>
      </c>
      <c r="M169" s="584"/>
      <c r="N169" s="556"/>
      <c r="O169" s="556"/>
      <c r="P169" s="583">
        <f>SUM(P163:P168)</f>
        <v>-0.42259890430000013</v>
      </c>
      <c r="Q169" s="585" t="s">
        <v>321</v>
      </c>
    </row>
  </sheetData>
  <sheetProtection/>
  <printOptions horizontalCentered="1"/>
  <pageMargins left="0.39" right="0.25" top="0.36" bottom="0" header="0.38" footer="0.5"/>
  <pageSetup horizontalDpi="300" verticalDpi="300" orientation="landscape" scale="59" r:id="rId1"/>
  <rowBreaks count="2" manualBreakCount="2">
    <brk id="61" max="16" man="1"/>
    <brk id="113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24"/>
  <sheetViews>
    <sheetView zoomScale="85" zoomScaleNormal="85" zoomScalePageLayoutView="0" workbookViewId="0" topLeftCell="A1">
      <selection activeCell="K29" sqref="K29"/>
    </sheetView>
  </sheetViews>
  <sheetFormatPr defaultColWidth="9.140625" defaultRowHeight="12.75"/>
  <cols>
    <col min="1" max="1" width="6.8515625" style="448" customWidth="1"/>
    <col min="2" max="2" width="12.00390625" style="448" customWidth="1"/>
    <col min="3" max="3" width="9.8515625" style="448" bestFit="1" customWidth="1"/>
    <col min="4" max="5" width="9.140625" style="448" customWidth="1"/>
    <col min="6" max="6" width="9.28125" style="448" bestFit="1" customWidth="1"/>
    <col min="7" max="7" width="13.00390625" style="448" customWidth="1"/>
    <col min="8" max="8" width="12.140625" style="448" customWidth="1"/>
    <col min="9" max="9" width="9.28125" style="448" bestFit="1" customWidth="1"/>
    <col min="10" max="10" width="10.57421875" style="448" bestFit="1" customWidth="1"/>
    <col min="11" max="11" width="10.00390625" style="448" customWidth="1"/>
    <col min="12" max="13" width="11.8515625" style="448" customWidth="1"/>
    <col min="14" max="14" width="9.28125" style="448" bestFit="1" customWidth="1"/>
    <col min="15" max="15" width="10.57421875" style="448" bestFit="1" customWidth="1"/>
    <col min="16" max="16" width="12.7109375" style="448" customWidth="1"/>
    <col min="17" max="17" width="12.28125" style="448" customWidth="1"/>
    <col min="18" max="16384" width="9.140625" style="448" customWidth="1"/>
  </cols>
  <sheetData>
    <row r="1" spans="1:16" ht="24" thickBot="1">
      <c r="A1" s="3"/>
      <c r="G1" s="488"/>
      <c r="H1" s="488"/>
      <c r="I1" s="45" t="s">
        <v>388</v>
      </c>
      <c r="J1" s="488"/>
      <c r="K1" s="488"/>
      <c r="L1" s="488"/>
      <c r="M1" s="488"/>
      <c r="N1" s="45" t="s">
        <v>389</v>
      </c>
      <c r="O1" s="488"/>
      <c r="P1" s="488"/>
    </row>
    <row r="2" spans="1:17" ht="39.75" thickBot="1" thickTop="1">
      <c r="A2" s="509" t="s">
        <v>8</v>
      </c>
      <c r="B2" s="510" t="s">
        <v>9</v>
      </c>
      <c r="C2" s="511" t="s">
        <v>1</v>
      </c>
      <c r="D2" s="511" t="s">
        <v>2</v>
      </c>
      <c r="E2" s="511" t="s">
        <v>3</v>
      </c>
      <c r="F2" s="511" t="s">
        <v>10</v>
      </c>
      <c r="G2" s="509" t="str">
        <f>NDPL!G5</f>
        <v>FINAL READING 31/10/2018</v>
      </c>
      <c r="H2" s="511" t="str">
        <f>NDPL!H5</f>
        <v>INTIAL READING 1/10/2018</v>
      </c>
      <c r="I2" s="511" t="s">
        <v>4</v>
      </c>
      <c r="J2" s="511" t="s">
        <v>5</v>
      </c>
      <c r="K2" s="511" t="s">
        <v>6</v>
      </c>
      <c r="L2" s="509" t="str">
        <f>NDPL!G5</f>
        <v>FINAL READING 31/10/2018</v>
      </c>
      <c r="M2" s="511" t="str">
        <f>NDPL!H5</f>
        <v>INTIAL READING 1/10/2018</v>
      </c>
      <c r="N2" s="511" t="s">
        <v>4</v>
      </c>
      <c r="O2" s="511" t="s">
        <v>5</v>
      </c>
      <c r="P2" s="534" t="s">
        <v>6</v>
      </c>
      <c r="Q2" s="690"/>
    </row>
    <row r="3" ht="14.25" thickBot="1" thickTop="1"/>
    <row r="4" spans="1:17" ht="13.5" thickTop="1">
      <c r="A4" s="461"/>
      <c r="B4" s="247" t="s">
        <v>334</v>
      </c>
      <c r="C4" s="460"/>
      <c r="D4" s="460"/>
      <c r="E4" s="460"/>
      <c r="F4" s="593"/>
      <c r="G4" s="461"/>
      <c r="H4" s="460"/>
      <c r="I4" s="460"/>
      <c r="J4" s="460"/>
      <c r="K4" s="593"/>
      <c r="L4" s="461"/>
      <c r="M4" s="460"/>
      <c r="N4" s="460"/>
      <c r="O4" s="460"/>
      <c r="P4" s="593"/>
      <c r="Q4" s="541"/>
    </row>
    <row r="5" spans="1:17" ht="12.75">
      <c r="A5" s="691"/>
      <c r="B5" s="123" t="s">
        <v>338</v>
      </c>
      <c r="C5" s="124" t="s">
        <v>273</v>
      </c>
      <c r="D5" s="488"/>
      <c r="E5" s="488"/>
      <c r="F5" s="684"/>
      <c r="G5" s="691"/>
      <c r="H5" s="488"/>
      <c r="I5" s="488"/>
      <c r="J5" s="488"/>
      <c r="K5" s="684"/>
      <c r="L5" s="691"/>
      <c r="M5" s="488"/>
      <c r="N5" s="488"/>
      <c r="O5" s="488"/>
      <c r="P5" s="684"/>
      <c r="Q5" s="452"/>
    </row>
    <row r="6" spans="1:17" ht="15">
      <c r="A6" s="487">
        <v>1</v>
      </c>
      <c r="B6" s="488" t="s">
        <v>335</v>
      </c>
      <c r="C6" s="489">
        <v>5100238</v>
      </c>
      <c r="D6" s="121" t="s">
        <v>12</v>
      </c>
      <c r="E6" s="121" t="s">
        <v>275</v>
      </c>
      <c r="F6" s="490">
        <v>750</v>
      </c>
      <c r="G6" s="330">
        <v>20516</v>
      </c>
      <c r="H6" s="267">
        <v>18894</v>
      </c>
      <c r="I6" s="387">
        <f>G6-H6</f>
        <v>1622</v>
      </c>
      <c r="J6" s="387">
        <f>$F6*I6</f>
        <v>1216500</v>
      </c>
      <c r="K6" s="471">
        <f>J6/1000000</f>
        <v>1.2165</v>
      </c>
      <c r="L6" s="330">
        <v>999899</v>
      </c>
      <c r="M6" s="267">
        <v>999899</v>
      </c>
      <c r="N6" s="387">
        <f>L6-M6</f>
        <v>0</v>
      </c>
      <c r="O6" s="387">
        <f>$F6*N6</f>
        <v>0</v>
      </c>
      <c r="P6" s="471">
        <f>O6/1000000</f>
        <v>0</v>
      </c>
      <c r="Q6" s="464"/>
    </row>
    <row r="7" spans="1:17" ht="15">
      <c r="A7" s="487">
        <v>2</v>
      </c>
      <c r="B7" s="488" t="s">
        <v>336</v>
      </c>
      <c r="C7" s="489">
        <v>5295188</v>
      </c>
      <c r="D7" s="121" t="s">
        <v>12</v>
      </c>
      <c r="E7" s="121" t="s">
        <v>275</v>
      </c>
      <c r="F7" s="490">
        <v>1500</v>
      </c>
      <c r="G7" s="330">
        <v>11777</v>
      </c>
      <c r="H7" s="331">
        <v>7886</v>
      </c>
      <c r="I7" s="387">
        <f>G7-H7</f>
        <v>3891</v>
      </c>
      <c r="J7" s="387">
        <f>$F7*I7</f>
        <v>5836500</v>
      </c>
      <c r="K7" s="471">
        <f>J7/1000000</f>
        <v>5.8365</v>
      </c>
      <c r="L7" s="330">
        <v>33</v>
      </c>
      <c r="M7" s="331">
        <v>33</v>
      </c>
      <c r="N7" s="387">
        <f>L7-M7</f>
        <v>0</v>
      </c>
      <c r="O7" s="387">
        <f>$F7*N7</f>
        <v>0</v>
      </c>
      <c r="P7" s="471">
        <f>O7/1000000</f>
        <v>0</v>
      </c>
      <c r="Q7" s="452"/>
    </row>
    <row r="8" spans="1:17" s="528" customFormat="1" ht="15">
      <c r="A8" s="519">
        <v>3</v>
      </c>
      <c r="B8" s="520" t="s">
        <v>337</v>
      </c>
      <c r="C8" s="521">
        <v>4864840</v>
      </c>
      <c r="D8" s="522" t="s">
        <v>12</v>
      </c>
      <c r="E8" s="522" t="s">
        <v>275</v>
      </c>
      <c r="F8" s="523">
        <v>750</v>
      </c>
      <c r="G8" s="524">
        <v>839292</v>
      </c>
      <c r="H8" s="331">
        <v>842740</v>
      </c>
      <c r="I8" s="525">
        <f>G8-H8</f>
        <v>-3448</v>
      </c>
      <c r="J8" s="525">
        <f>$F8*I8</f>
        <v>-2586000</v>
      </c>
      <c r="K8" s="526">
        <f>J8/1000000</f>
        <v>-2.586</v>
      </c>
      <c r="L8" s="524">
        <v>998653</v>
      </c>
      <c r="M8" s="331">
        <v>998653</v>
      </c>
      <c r="N8" s="525">
        <f>L8-M8</f>
        <v>0</v>
      </c>
      <c r="O8" s="525">
        <f>$F8*N8</f>
        <v>0</v>
      </c>
      <c r="P8" s="526">
        <f>O8/1000000</f>
        <v>0</v>
      </c>
      <c r="Q8" s="527"/>
    </row>
    <row r="9" spans="1:17" ht="12.75">
      <c r="A9" s="487"/>
      <c r="B9" s="488"/>
      <c r="C9" s="489"/>
      <c r="D9" s="488"/>
      <c r="E9" s="488"/>
      <c r="F9" s="490"/>
      <c r="G9" s="487"/>
      <c r="H9" s="489"/>
      <c r="I9" s="488"/>
      <c r="J9" s="488"/>
      <c r="K9" s="684"/>
      <c r="L9" s="487"/>
      <c r="M9" s="489"/>
      <c r="N9" s="488"/>
      <c r="O9" s="488"/>
      <c r="P9" s="684"/>
      <c r="Q9" s="452"/>
    </row>
    <row r="10" spans="1:17" ht="12.75">
      <c r="A10" s="691"/>
      <c r="B10" s="488"/>
      <c r="C10" s="488"/>
      <c r="D10" s="488"/>
      <c r="E10" s="488"/>
      <c r="F10" s="684"/>
      <c r="G10" s="487"/>
      <c r="H10" s="489"/>
      <c r="I10" s="488"/>
      <c r="J10" s="488"/>
      <c r="K10" s="684"/>
      <c r="L10" s="487"/>
      <c r="M10" s="489"/>
      <c r="N10" s="488"/>
      <c r="O10" s="488"/>
      <c r="P10" s="684"/>
      <c r="Q10" s="452"/>
    </row>
    <row r="11" spans="1:17" ht="12.75">
      <c r="A11" s="691"/>
      <c r="B11" s="488"/>
      <c r="C11" s="488"/>
      <c r="D11" s="488"/>
      <c r="E11" s="488"/>
      <c r="F11" s="684"/>
      <c r="G11" s="487"/>
      <c r="H11" s="489"/>
      <c r="I11" s="488"/>
      <c r="J11" s="488"/>
      <c r="K11" s="684"/>
      <c r="L11" s="487"/>
      <c r="M11" s="489"/>
      <c r="N11" s="488"/>
      <c r="O11" s="488"/>
      <c r="P11" s="684"/>
      <c r="Q11" s="452"/>
    </row>
    <row r="12" spans="1:17" ht="12.75">
      <c r="A12" s="691"/>
      <c r="B12" s="488"/>
      <c r="C12" s="488"/>
      <c r="D12" s="488"/>
      <c r="E12" s="488"/>
      <c r="F12" s="684"/>
      <c r="G12" s="487"/>
      <c r="H12" s="489"/>
      <c r="I12" s="124" t="s">
        <v>311</v>
      </c>
      <c r="J12" s="488"/>
      <c r="K12" s="536">
        <f>SUM(K6:K8)</f>
        <v>4.4670000000000005</v>
      </c>
      <c r="L12" s="487"/>
      <c r="M12" s="489"/>
      <c r="N12" s="124" t="s">
        <v>311</v>
      </c>
      <c r="O12" s="488"/>
      <c r="P12" s="536">
        <f>SUM(P6:P8)</f>
        <v>0</v>
      </c>
      <c r="Q12" s="452"/>
    </row>
    <row r="13" spans="1:17" ht="12.75">
      <c r="A13" s="691"/>
      <c r="B13" s="488"/>
      <c r="C13" s="488"/>
      <c r="D13" s="488"/>
      <c r="E13" s="488"/>
      <c r="F13" s="684"/>
      <c r="G13" s="487"/>
      <c r="H13" s="489"/>
      <c r="I13" s="300"/>
      <c r="J13" s="488"/>
      <c r="K13" s="187"/>
      <c r="L13" s="487"/>
      <c r="M13" s="489"/>
      <c r="N13" s="300"/>
      <c r="O13" s="488"/>
      <c r="P13" s="187"/>
      <c r="Q13" s="452"/>
    </row>
    <row r="14" spans="1:17" ht="12.75">
      <c r="A14" s="691"/>
      <c r="B14" s="488"/>
      <c r="C14" s="488"/>
      <c r="D14" s="488"/>
      <c r="E14" s="488"/>
      <c r="F14" s="684"/>
      <c r="G14" s="487"/>
      <c r="H14" s="489"/>
      <c r="I14" s="488"/>
      <c r="J14" s="488"/>
      <c r="K14" s="684"/>
      <c r="L14" s="487"/>
      <c r="M14" s="489"/>
      <c r="N14" s="488"/>
      <c r="O14" s="488"/>
      <c r="P14" s="684"/>
      <c r="Q14" s="452"/>
    </row>
    <row r="15" spans="1:17" ht="12.75">
      <c r="A15" s="691"/>
      <c r="B15" s="117" t="s">
        <v>151</v>
      </c>
      <c r="C15" s="488"/>
      <c r="D15" s="488"/>
      <c r="E15" s="488"/>
      <c r="F15" s="684"/>
      <c r="G15" s="487"/>
      <c r="H15" s="489"/>
      <c r="I15" s="488"/>
      <c r="J15" s="488"/>
      <c r="K15" s="684"/>
      <c r="L15" s="487"/>
      <c r="M15" s="489"/>
      <c r="N15" s="488"/>
      <c r="O15" s="488"/>
      <c r="P15" s="684"/>
      <c r="Q15" s="452"/>
    </row>
    <row r="16" spans="1:17" ht="12.75">
      <c r="A16" s="692"/>
      <c r="B16" s="117" t="s">
        <v>272</v>
      </c>
      <c r="C16" s="108" t="s">
        <v>273</v>
      </c>
      <c r="D16" s="108"/>
      <c r="E16" s="109"/>
      <c r="F16" s="110"/>
      <c r="G16" s="111"/>
      <c r="H16" s="489"/>
      <c r="I16" s="488"/>
      <c r="J16" s="488"/>
      <c r="K16" s="684"/>
      <c r="L16" s="487"/>
      <c r="M16" s="489"/>
      <c r="N16" s="488"/>
      <c r="O16" s="488"/>
      <c r="P16" s="684"/>
      <c r="Q16" s="452"/>
    </row>
    <row r="17" spans="1:17" ht="15">
      <c r="A17" s="111">
        <v>1</v>
      </c>
      <c r="B17" s="112" t="s">
        <v>274</v>
      </c>
      <c r="C17" s="113">
        <v>5100232</v>
      </c>
      <c r="D17" s="114" t="s">
        <v>12</v>
      </c>
      <c r="E17" s="114" t="s">
        <v>275</v>
      </c>
      <c r="F17" s="115">
        <v>5000</v>
      </c>
      <c r="G17" s="330">
        <v>1429</v>
      </c>
      <c r="H17" s="267">
        <v>1304</v>
      </c>
      <c r="I17" s="387">
        <f>G17-H17</f>
        <v>125</v>
      </c>
      <c r="J17" s="387">
        <f>$F17*I17</f>
        <v>625000</v>
      </c>
      <c r="K17" s="471">
        <f>J17/1000000</f>
        <v>0.625</v>
      </c>
      <c r="L17" s="330">
        <v>12856</v>
      </c>
      <c r="M17" s="267">
        <v>12856</v>
      </c>
      <c r="N17" s="387">
        <f>L17-M17</f>
        <v>0</v>
      </c>
      <c r="O17" s="387">
        <f>$F17*N17</f>
        <v>0</v>
      </c>
      <c r="P17" s="471">
        <f>O17/1000000</f>
        <v>0</v>
      </c>
      <c r="Q17" s="452"/>
    </row>
    <row r="18" spans="1:17" ht="15">
      <c r="A18" s="111">
        <v>2</v>
      </c>
      <c r="B18" s="120" t="s">
        <v>276</v>
      </c>
      <c r="C18" s="113">
        <v>4864938</v>
      </c>
      <c r="D18" s="114" t="s">
        <v>12</v>
      </c>
      <c r="E18" s="114" t="s">
        <v>275</v>
      </c>
      <c r="F18" s="115">
        <v>1000</v>
      </c>
      <c r="G18" s="330">
        <v>999964</v>
      </c>
      <c r="H18" s="331">
        <v>999964</v>
      </c>
      <c r="I18" s="387">
        <f>G18-H18</f>
        <v>0</v>
      </c>
      <c r="J18" s="387">
        <f>$F18*I18</f>
        <v>0</v>
      </c>
      <c r="K18" s="471">
        <f>J18/1000000</f>
        <v>0</v>
      </c>
      <c r="L18" s="330">
        <v>894479</v>
      </c>
      <c r="M18" s="331">
        <v>896885</v>
      </c>
      <c r="N18" s="387">
        <f>L18-M18</f>
        <v>-2406</v>
      </c>
      <c r="O18" s="387">
        <f>$F18*N18</f>
        <v>-2406000</v>
      </c>
      <c r="P18" s="471">
        <f>O18/1000000</f>
        <v>-2.406</v>
      </c>
      <c r="Q18" s="464"/>
    </row>
    <row r="19" spans="1:17" ht="15">
      <c r="A19" s="111">
        <v>3</v>
      </c>
      <c r="B19" s="112" t="s">
        <v>277</v>
      </c>
      <c r="C19" s="113">
        <v>4864947</v>
      </c>
      <c r="D19" s="114" t="s">
        <v>12</v>
      </c>
      <c r="E19" s="114" t="s">
        <v>275</v>
      </c>
      <c r="F19" s="115">
        <v>1000</v>
      </c>
      <c r="G19" s="330">
        <v>974118</v>
      </c>
      <c r="H19" s="331">
        <v>973841</v>
      </c>
      <c r="I19" s="387">
        <f>G19-H19</f>
        <v>277</v>
      </c>
      <c r="J19" s="387">
        <f>$F19*I19</f>
        <v>277000</v>
      </c>
      <c r="K19" s="471">
        <f>J19/1000000</f>
        <v>0.277</v>
      </c>
      <c r="L19" s="330">
        <v>999340</v>
      </c>
      <c r="M19" s="331">
        <v>999326</v>
      </c>
      <c r="N19" s="387">
        <f>L19-M19</f>
        <v>14</v>
      </c>
      <c r="O19" s="387">
        <f>$F19*N19</f>
        <v>14000</v>
      </c>
      <c r="P19" s="471">
        <f>O19/1000000</f>
        <v>0.014</v>
      </c>
      <c r="Q19" s="697"/>
    </row>
    <row r="20" spans="1:17" ht="12.75">
      <c r="A20" s="111"/>
      <c r="B20" s="112"/>
      <c r="C20" s="113"/>
      <c r="D20" s="114"/>
      <c r="E20" s="114"/>
      <c r="F20" s="116"/>
      <c r="G20" s="125"/>
      <c r="H20" s="488"/>
      <c r="I20" s="387"/>
      <c r="J20" s="387"/>
      <c r="K20" s="471"/>
      <c r="L20" s="613"/>
      <c r="M20" s="612"/>
      <c r="N20" s="387"/>
      <c r="O20" s="387"/>
      <c r="P20" s="471"/>
      <c r="Q20" s="452"/>
    </row>
    <row r="21" spans="1:17" ht="12.75">
      <c r="A21" s="691"/>
      <c r="B21" s="488"/>
      <c r="C21" s="488"/>
      <c r="D21" s="488"/>
      <c r="E21" s="488"/>
      <c r="F21" s="684"/>
      <c r="G21" s="691"/>
      <c r="H21" s="488"/>
      <c r="I21" s="488"/>
      <c r="J21" s="488"/>
      <c r="K21" s="684"/>
      <c r="L21" s="691"/>
      <c r="M21" s="488"/>
      <c r="N21" s="488"/>
      <c r="O21" s="488"/>
      <c r="P21" s="684"/>
      <c r="Q21" s="452"/>
    </row>
    <row r="22" spans="1:17" ht="12.75">
      <c r="A22" s="691"/>
      <c r="B22" s="488"/>
      <c r="C22" s="488"/>
      <c r="D22" s="488"/>
      <c r="E22" s="488"/>
      <c r="F22" s="684"/>
      <c r="G22" s="691"/>
      <c r="H22" s="488"/>
      <c r="I22" s="488"/>
      <c r="J22" s="488"/>
      <c r="K22" s="684"/>
      <c r="L22" s="691"/>
      <c r="M22" s="488"/>
      <c r="N22" s="488"/>
      <c r="O22" s="488"/>
      <c r="P22" s="684"/>
      <c r="Q22" s="452"/>
    </row>
    <row r="23" spans="1:17" ht="12.75">
      <c r="A23" s="691"/>
      <c r="B23" s="488"/>
      <c r="C23" s="488"/>
      <c r="D23" s="488"/>
      <c r="E23" s="488"/>
      <c r="F23" s="684"/>
      <c r="G23" s="691"/>
      <c r="H23" s="488"/>
      <c r="I23" s="124" t="s">
        <v>311</v>
      </c>
      <c r="J23" s="488"/>
      <c r="K23" s="536">
        <f>SUM(K17:K19)</f>
        <v>0.902</v>
      </c>
      <c r="L23" s="691"/>
      <c r="M23" s="488"/>
      <c r="N23" s="124" t="s">
        <v>311</v>
      </c>
      <c r="O23" s="488"/>
      <c r="P23" s="536">
        <f>SUM(P17:P19)</f>
        <v>-2.3920000000000003</v>
      </c>
      <c r="Q23" s="452"/>
    </row>
    <row r="24" spans="1:17" ht="13.5" thickBot="1">
      <c r="A24" s="594"/>
      <c r="B24" s="491"/>
      <c r="C24" s="491"/>
      <c r="D24" s="491"/>
      <c r="E24" s="491"/>
      <c r="F24" s="595"/>
      <c r="G24" s="594"/>
      <c r="H24" s="491"/>
      <c r="I24" s="491"/>
      <c r="J24" s="491"/>
      <c r="K24" s="595"/>
      <c r="L24" s="594"/>
      <c r="M24" s="491"/>
      <c r="N24" s="491"/>
      <c r="O24" s="491"/>
      <c r="P24" s="595"/>
      <c r="Q24" s="552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9.140625" defaultRowHeight="12.75"/>
  <sheetData>
    <row r="8" s="106" customFormat="1" ht="12.75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4"/>
  <sheetViews>
    <sheetView view="pageBreakPreview" zoomScale="82" zoomScaleNormal="85" zoomScaleSheetLayoutView="82" zoomScalePageLayoutView="0" workbookViewId="0" topLeftCell="A121">
      <selection activeCell="A141" sqref="A141:IV141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s="802" customFormat="1" ht="10.5" customHeight="1">
      <c r="A1" s="15" t="s">
        <v>232</v>
      </c>
    </row>
    <row r="2" spans="1:18" s="802" customFormat="1" ht="10.5" customHeight="1">
      <c r="A2" s="801" t="s">
        <v>233</v>
      </c>
      <c r="B2" s="803"/>
      <c r="C2" s="803"/>
      <c r="D2" s="803"/>
      <c r="E2" s="803"/>
      <c r="F2" s="803"/>
      <c r="G2" s="803"/>
      <c r="H2" s="803"/>
      <c r="I2" s="803"/>
      <c r="J2" s="803"/>
      <c r="K2" s="804"/>
      <c r="Q2" s="805" t="str">
        <f>NDPL!$Q$1</f>
        <v>OCTOBER-2018</v>
      </c>
      <c r="R2" s="805"/>
    </row>
    <row r="3" s="802" customFormat="1" ht="10.5" customHeight="1">
      <c r="A3" s="89" t="s">
        <v>82</v>
      </c>
    </row>
    <row r="4" spans="1:16" s="106" customFormat="1" ht="14.25" customHeight="1" thickBot="1">
      <c r="A4" s="2" t="s">
        <v>241</v>
      </c>
      <c r="G4" s="103"/>
      <c r="H4" s="103"/>
      <c r="I4" s="804" t="s">
        <v>7</v>
      </c>
      <c r="J4" s="103"/>
      <c r="K4" s="103"/>
      <c r="L4" s="103"/>
      <c r="M4" s="103"/>
      <c r="N4" s="804" t="s">
        <v>389</v>
      </c>
      <c r="O4" s="103"/>
      <c r="P4" s="103"/>
    </row>
    <row r="5" spans="1:17" ht="55.5" customHeight="1" thickBot="1" thickTop="1">
      <c r="A5" s="34" t="s">
        <v>8</v>
      </c>
      <c r="B5" s="31" t="s">
        <v>9</v>
      </c>
      <c r="C5" s="32" t="s">
        <v>1</v>
      </c>
      <c r="D5" s="32" t="s">
        <v>2</v>
      </c>
      <c r="E5" s="32" t="s">
        <v>3</v>
      </c>
      <c r="F5" s="32" t="s">
        <v>10</v>
      </c>
      <c r="G5" s="34" t="str">
        <f>NDPL!G5</f>
        <v>FINAL READING 31/10/2018</v>
      </c>
      <c r="H5" s="32" t="str">
        <f>NDPL!H5</f>
        <v>INTIAL READING 1/10/2018</v>
      </c>
      <c r="I5" s="32" t="s">
        <v>4</v>
      </c>
      <c r="J5" s="32" t="s">
        <v>5</v>
      </c>
      <c r="K5" s="32" t="s">
        <v>6</v>
      </c>
      <c r="L5" s="34" t="str">
        <f>NDPL!G5</f>
        <v>FINAL READING 31/10/2018</v>
      </c>
      <c r="M5" s="32" t="str">
        <f>NDPL!H5</f>
        <v>INTIAL READING 1/10/2018</v>
      </c>
      <c r="N5" s="32" t="s">
        <v>4</v>
      </c>
      <c r="O5" s="32" t="s">
        <v>5</v>
      </c>
      <c r="P5" s="32" t="s">
        <v>6</v>
      </c>
      <c r="Q5" s="173" t="s">
        <v>302</v>
      </c>
    </row>
    <row r="6" spans="1:16" ht="0.75" customHeight="1" thickBot="1" thickTop="1">
      <c r="A6" s="5"/>
      <c r="B6" s="13"/>
      <c r="C6" s="4"/>
      <c r="D6" s="4"/>
      <c r="E6" s="4"/>
      <c r="F6" s="4"/>
      <c r="G6" s="4"/>
      <c r="H6" s="4"/>
      <c r="I6" s="4"/>
      <c r="J6" s="4"/>
      <c r="K6" s="4"/>
      <c r="L6" s="18"/>
      <c r="M6" s="4"/>
      <c r="N6" s="4"/>
      <c r="O6" s="4"/>
      <c r="P6" s="4"/>
    </row>
    <row r="7" spans="1:17" ht="15.75" customHeight="1" thickTop="1">
      <c r="A7" s="348"/>
      <c r="B7" s="349" t="s">
        <v>138</v>
      </c>
      <c r="C7" s="339"/>
      <c r="D7" s="35"/>
      <c r="E7" s="35"/>
      <c r="F7" s="36"/>
      <c r="G7" s="28"/>
      <c r="H7" s="23"/>
      <c r="I7" s="23"/>
      <c r="J7" s="23"/>
      <c r="K7" s="23"/>
      <c r="L7" s="22"/>
      <c r="M7" s="23"/>
      <c r="N7" s="23"/>
      <c r="O7" s="23"/>
      <c r="P7" s="23"/>
      <c r="Q7" s="145"/>
    </row>
    <row r="8" spans="1:17" s="448" customFormat="1" ht="15.75" customHeight="1">
      <c r="A8" s="350">
        <v>1</v>
      </c>
      <c r="B8" s="351" t="s">
        <v>83</v>
      </c>
      <c r="C8" s="354">
        <v>4865110</v>
      </c>
      <c r="D8" s="39" t="s">
        <v>12</v>
      </c>
      <c r="E8" s="40" t="s">
        <v>339</v>
      </c>
      <c r="F8" s="360">
        <v>100</v>
      </c>
      <c r="G8" s="330">
        <v>18038</v>
      </c>
      <c r="H8" s="331">
        <v>17215</v>
      </c>
      <c r="I8" s="267">
        <f aca="true" t="shared" si="0" ref="I8:I13">G8-H8</f>
        <v>823</v>
      </c>
      <c r="J8" s="267">
        <f aca="true" t="shared" si="1" ref="J8:J14">$F8*I8</f>
        <v>82300</v>
      </c>
      <c r="K8" s="267">
        <f aca="true" t="shared" si="2" ref="K8:K14">J8/1000000</f>
        <v>0.0823</v>
      </c>
      <c r="L8" s="330">
        <v>993540</v>
      </c>
      <c r="M8" s="331">
        <v>993540</v>
      </c>
      <c r="N8" s="267">
        <f aca="true" t="shared" si="3" ref="N8:N13">L8-M8</f>
        <v>0</v>
      </c>
      <c r="O8" s="267">
        <f aca="true" t="shared" si="4" ref="O8:O14">$F8*N8</f>
        <v>0</v>
      </c>
      <c r="P8" s="267">
        <f aca="true" t="shared" si="5" ref="P8:P14">O8/1000000</f>
        <v>0</v>
      </c>
      <c r="Q8" s="452"/>
    </row>
    <row r="9" spans="1:17" s="448" customFormat="1" ht="15.75" customHeight="1">
      <c r="A9" s="350">
        <v>2</v>
      </c>
      <c r="B9" s="351" t="s">
        <v>84</v>
      </c>
      <c r="C9" s="354">
        <v>4865080</v>
      </c>
      <c r="D9" s="39" t="s">
        <v>12</v>
      </c>
      <c r="E9" s="40" t="s">
        <v>339</v>
      </c>
      <c r="F9" s="360">
        <v>300</v>
      </c>
      <c r="G9" s="330">
        <v>10816</v>
      </c>
      <c r="H9" s="331">
        <v>8521</v>
      </c>
      <c r="I9" s="267">
        <f t="shared" si="0"/>
        <v>2295</v>
      </c>
      <c r="J9" s="267">
        <f t="shared" si="1"/>
        <v>688500</v>
      </c>
      <c r="K9" s="267">
        <f t="shared" si="2"/>
        <v>0.6885</v>
      </c>
      <c r="L9" s="330">
        <v>3873</v>
      </c>
      <c r="M9" s="331">
        <v>3873</v>
      </c>
      <c r="N9" s="267">
        <f t="shared" si="3"/>
        <v>0</v>
      </c>
      <c r="O9" s="267">
        <f t="shared" si="4"/>
        <v>0</v>
      </c>
      <c r="P9" s="267">
        <f t="shared" si="5"/>
        <v>0</v>
      </c>
      <c r="Q9" s="464"/>
    </row>
    <row r="10" spans="1:17" s="448" customFormat="1" ht="15.75" customHeight="1">
      <c r="A10" s="350">
        <v>3</v>
      </c>
      <c r="B10" s="351" t="s">
        <v>85</v>
      </c>
      <c r="C10" s="354">
        <v>5295197</v>
      </c>
      <c r="D10" s="39" t="s">
        <v>12</v>
      </c>
      <c r="E10" s="40" t="s">
        <v>339</v>
      </c>
      <c r="F10" s="360">
        <v>75</v>
      </c>
      <c r="G10" s="330">
        <v>33911</v>
      </c>
      <c r="H10" s="331">
        <v>33058</v>
      </c>
      <c r="I10" s="267">
        <f>G10-H10</f>
        <v>853</v>
      </c>
      <c r="J10" s="267">
        <f>$F10*I10</f>
        <v>63975</v>
      </c>
      <c r="K10" s="267">
        <f>J10/1000000</f>
        <v>0.063975</v>
      </c>
      <c r="L10" s="330">
        <v>343455</v>
      </c>
      <c r="M10" s="331">
        <v>343455</v>
      </c>
      <c r="N10" s="267">
        <f>L10-M10</f>
        <v>0</v>
      </c>
      <c r="O10" s="267">
        <f>$F10*N10</f>
        <v>0</v>
      </c>
      <c r="P10" s="267">
        <f>O10/1000000</f>
        <v>0</v>
      </c>
      <c r="Q10" s="452"/>
    </row>
    <row r="11" spans="1:17" s="448" customFormat="1" ht="15.75" customHeight="1">
      <c r="A11" s="350">
        <v>4</v>
      </c>
      <c r="B11" s="351" t="s">
        <v>86</v>
      </c>
      <c r="C11" s="354">
        <v>4865184</v>
      </c>
      <c r="D11" s="39" t="s">
        <v>12</v>
      </c>
      <c r="E11" s="40" t="s">
        <v>339</v>
      </c>
      <c r="F11" s="360">
        <v>300</v>
      </c>
      <c r="G11" s="330">
        <v>998113</v>
      </c>
      <c r="H11" s="331">
        <v>998400</v>
      </c>
      <c r="I11" s="267">
        <f t="shared" si="0"/>
        <v>-287</v>
      </c>
      <c r="J11" s="267">
        <f t="shared" si="1"/>
        <v>-86100</v>
      </c>
      <c r="K11" s="267">
        <f t="shared" si="2"/>
        <v>-0.0861</v>
      </c>
      <c r="L11" s="330">
        <v>5954</v>
      </c>
      <c r="M11" s="331">
        <v>5954</v>
      </c>
      <c r="N11" s="267">
        <f t="shared" si="3"/>
        <v>0</v>
      </c>
      <c r="O11" s="267">
        <f t="shared" si="4"/>
        <v>0</v>
      </c>
      <c r="P11" s="267">
        <f t="shared" si="5"/>
        <v>0</v>
      </c>
      <c r="Q11" s="452"/>
    </row>
    <row r="12" spans="1:17" s="448" customFormat="1" ht="15">
      <c r="A12" s="350">
        <v>5</v>
      </c>
      <c r="B12" s="351" t="s">
        <v>87</v>
      </c>
      <c r="C12" s="354">
        <v>4865103</v>
      </c>
      <c r="D12" s="39" t="s">
        <v>12</v>
      </c>
      <c r="E12" s="40" t="s">
        <v>339</v>
      </c>
      <c r="F12" s="360">
        <v>1333.3</v>
      </c>
      <c r="G12" s="330">
        <v>1843</v>
      </c>
      <c r="H12" s="331">
        <v>1767</v>
      </c>
      <c r="I12" s="267">
        <f t="shared" si="0"/>
        <v>76</v>
      </c>
      <c r="J12" s="267">
        <f t="shared" si="1"/>
        <v>101330.8</v>
      </c>
      <c r="K12" s="267">
        <f t="shared" si="2"/>
        <v>0.1013308</v>
      </c>
      <c r="L12" s="330">
        <v>3587</v>
      </c>
      <c r="M12" s="331">
        <v>3587</v>
      </c>
      <c r="N12" s="267">
        <f t="shared" si="3"/>
        <v>0</v>
      </c>
      <c r="O12" s="267">
        <f t="shared" si="4"/>
        <v>0</v>
      </c>
      <c r="P12" s="267">
        <f t="shared" si="5"/>
        <v>0</v>
      </c>
      <c r="Q12" s="458"/>
    </row>
    <row r="13" spans="1:17" s="448" customFormat="1" ht="15.75" customHeight="1">
      <c r="A13" s="350">
        <v>6</v>
      </c>
      <c r="B13" s="351" t="s">
        <v>88</v>
      </c>
      <c r="C13" s="354">
        <v>4865101</v>
      </c>
      <c r="D13" s="39" t="s">
        <v>12</v>
      </c>
      <c r="E13" s="40" t="s">
        <v>339</v>
      </c>
      <c r="F13" s="360">
        <v>100</v>
      </c>
      <c r="G13" s="330">
        <v>47229</v>
      </c>
      <c r="H13" s="331">
        <v>39654</v>
      </c>
      <c r="I13" s="267">
        <f t="shared" si="0"/>
        <v>7575</v>
      </c>
      <c r="J13" s="267">
        <f t="shared" si="1"/>
        <v>757500</v>
      </c>
      <c r="K13" s="267">
        <f t="shared" si="2"/>
        <v>0.7575</v>
      </c>
      <c r="L13" s="330">
        <v>155770</v>
      </c>
      <c r="M13" s="331">
        <v>155764</v>
      </c>
      <c r="N13" s="267">
        <f t="shared" si="3"/>
        <v>6</v>
      </c>
      <c r="O13" s="267">
        <f t="shared" si="4"/>
        <v>600</v>
      </c>
      <c r="P13" s="267">
        <f t="shared" si="5"/>
        <v>0.0006</v>
      </c>
      <c r="Q13" s="452"/>
    </row>
    <row r="14" spans="1:17" s="448" customFormat="1" ht="15.75" customHeight="1">
      <c r="A14" s="350">
        <v>7</v>
      </c>
      <c r="B14" s="351" t="s">
        <v>89</v>
      </c>
      <c r="C14" s="354">
        <v>5295196</v>
      </c>
      <c r="D14" s="39" t="s">
        <v>12</v>
      </c>
      <c r="E14" s="40" t="s">
        <v>339</v>
      </c>
      <c r="F14" s="806">
        <v>75</v>
      </c>
      <c r="G14" s="330">
        <v>1013162</v>
      </c>
      <c r="H14" s="331">
        <v>997464</v>
      </c>
      <c r="I14" s="267">
        <f>G14-H14</f>
        <v>15698</v>
      </c>
      <c r="J14" s="267">
        <f t="shared" si="1"/>
        <v>1177350</v>
      </c>
      <c r="K14" s="267">
        <f t="shared" si="2"/>
        <v>1.17735</v>
      </c>
      <c r="L14" s="330">
        <v>44986</v>
      </c>
      <c r="M14" s="331">
        <v>44985</v>
      </c>
      <c r="N14" s="267">
        <f>L14-M14</f>
        <v>1</v>
      </c>
      <c r="O14" s="267">
        <f t="shared" si="4"/>
        <v>75</v>
      </c>
      <c r="P14" s="267">
        <f t="shared" si="5"/>
        <v>7.5E-05</v>
      </c>
      <c r="Q14" s="452"/>
    </row>
    <row r="15" spans="1:17" s="448" customFormat="1" ht="15.75" customHeight="1">
      <c r="A15" s="350"/>
      <c r="B15" s="353" t="s">
        <v>11</v>
      </c>
      <c r="C15" s="354"/>
      <c r="D15" s="39"/>
      <c r="E15" s="39"/>
      <c r="F15" s="360"/>
      <c r="G15" s="330"/>
      <c r="H15" s="331"/>
      <c r="I15" s="267"/>
      <c r="J15" s="267"/>
      <c r="K15" s="267"/>
      <c r="L15" s="266"/>
      <c r="M15" s="267"/>
      <c r="N15" s="267"/>
      <c r="O15" s="267"/>
      <c r="P15" s="267"/>
      <c r="Q15" s="452"/>
    </row>
    <row r="16" spans="1:17" s="448" customFormat="1" ht="15.75" customHeight="1">
      <c r="A16" s="350">
        <v>8</v>
      </c>
      <c r="B16" s="351" t="s">
        <v>360</v>
      </c>
      <c r="C16" s="354">
        <v>4864884</v>
      </c>
      <c r="D16" s="39" t="s">
        <v>12</v>
      </c>
      <c r="E16" s="40" t="s">
        <v>339</v>
      </c>
      <c r="F16" s="360">
        <v>1000</v>
      </c>
      <c r="G16" s="330">
        <v>985353</v>
      </c>
      <c r="H16" s="331">
        <v>985839</v>
      </c>
      <c r="I16" s="267">
        <f aca="true" t="shared" si="6" ref="I16:I26">G16-H16</f>
        <v>-486</v>
      </c>
      <c r="J16" s="267">
        <f aca="true" t="shared" si="7" ref="J16:J26">$F16*I16</f>
        <v>-486000</v>
      </c>
      <c r="K16" s="267">
        <f aca="true" t="shared" si="8" ref="K16:K26">J16/1000000</f>
        <v>-0.486</v>
      </c>
      <c r="L16" s="330">
        <v>2295</v>
      </c>
      <c r="M16" s="331">
        <v>2295</v>
      </c>
      <c r="N16" s="267">
        <f aca="true" t="shared" si="9" ref="N16:N26">L16-M16</f>
        <v>0</v>
      </c>
      <c r="O16" s="267">
        <f aca="true" t="shared" si="10" ref="O16:O26">$F16*N16</f>
        <v>0</v>
      </c>
      <c r="P16" s="267">
        <f aca="true" t="shared" si="11" ref="P16:P26">O16/1000000</f>
        <v>0</v>
      </c>
      <c r="Q16" s="482"/>
    </row>
    <row r="17" spans="1:17" s="448" customFormat="1" ht="15.75" customHeight="1">
      <c r="A17" s="350">
        <v>9</v>
      </c>
      <c r="B17" s="351" t="s">
        <v>90</v>
      </c>
      <c r="C17" s="354">
        <v>4864897</v>
      </c>
      <c r="D17" s="39" t="s">
        <v>12</v>
      </c>
      <c r="E17" s="40" t="s">
        <v>339</v>
      </c>
      <c r="F17" s="360">
        <v>500</v>
      </c>
      <c r="G17" s="330">
        <v>999584</v>
      </c>
      <c r="H17" s="331">
        <v>999892</v>
      </c>
      <c r="I17" s="267">
        <f>G17-H17</f>
        <v>-308</v>
      </c>
      <c r="J17" s="267">
        <f>$F17*I17</f>
        <v>-154000</v>
      </c>
      <c r="K17" s="267">
        <f>J17/1000000</f>
        <v>-0.154</v>
      </c>
      <c r="L17" s="330">
        <v>564</v>
      </c>
      <c r="M17" s="331">
        <v>564</v>
      </c>
      <c r="N17" s="267">
        <f>L17-M17</f>
        <v>0</v>
      </c>
      <c r="O17" s="267">
        <f>$F17*N17</f>
        <v>0</v>
      </c>
      <c r="P17" s="267">
        <f>O17/1000000</f>
        <v>0</v>
      </c>
      <c r="Q17" s="452" t="s">
        <v>470</v>
      </c>
    </row>
    <row r="18" spans="1:17" s="448" customFormat="1" ht="15.75" customHeight="1">
      <c r="A18" s="350">
        <v>10</v>
      </c>
      <c r="B18" s="351" t="s">
        <v>121</v>
      </c>
      <c r="C18" s="354">
        <v>4864832</v>
      </c>
      <c r="D18" s="39" t="s">
        <v>12</v>
      </c>
      <c r="E18" s="40" t="s">
        <v>339</v>
      </c>
      <c r="F18" s="360">
        <v>1000</v>
      </c>
      <c r="G18" s="330">
        <v>999825</v>
      </c>
      <c r="H18" s="331">
        <v>999359</v>
      </c>
      <c r="I18" s="267">
        <f t="shared" si="6"/>
        <v>466</v>
      </c>
      <c r="J18" s="267">
        <f t="shared" si="7"/>
        <v>466000</v>
      </c>
      <c r="K18" s="267">
        <f t="shared" si="8"/>
        <v>0.466</v>
      </c>
      <c r="L18" s="330">
        <v>1522</v>
      </c>
      <c r="M18" s="331">
        <v>1522</v>
      </c>
      <c r="N18" s="267">
        <f t="shared" si="9"/>
        <v>0</v>
      </c>
      <c r="O18" s="267">
        <f t="shared" si="10"/>
        <v>0</v>
      </c>
      <c r="P18" s="267">
        <f t="shared" si="11"/>
        <v>0</v>
      </c>
      <c r="Q18" s="452"/>
    </row>
    <row r="19" spans="1:17" s="448" customFormat="1" ht="15.75" customHeight="1">
      <c r="A19" s="350">
        <v>11</v>
      </c>
      <c r="B19" s="351" t="s">
        <v>91</v>
      </c>
      <c r="C19" s="354">
        <v>4864833</v>
      </c>
      <c r="D19" s="39" t="s">
        <v>12</v>
      </c>
      <c r="E19" s="40" t="s">
        <v>339</v>
      </c>
      <c r="F19" s="360">
        <v>1000</v>
      </c>
      <c r="G19" s="330">
        <v>991841</v>
      </c>
      <c r="H19" s="331">
        <v>992202</v>
      </c>
      <c r="I19" s="267">
        <f t="shared" si="6"/>
        <v>-361</v>
      </c>
      <c r="J19" s="267">
        <f t="shared" si="7"/>
        <v>-361000</v>
      </c>
      <c r="K19" s="267">
        <f t="shared" si="8"/>
        <v>-0.361</v>
      </c>
      <c r="L19" s="330">
        <v>1473</v>
      </c>
      <c r="M19" s="331">
        <v>1473</v>
      </c>
      <c r="N19" s="267">
        <f t="shared" si="9"/>
        <v>0</v>
      </c>
      <c r="O19" s="267">
        <f t="shared" si="10"/>
        <v>0</v>
      </c>
      <c r="P19" s="267">
        <f t="shared" si="11"/>
        <v>0</v>
      </c>
      <c r="Q19" s="452"/>
    </row>
    <row r="20" spans="1:17" s="448" customFormat="1" ht="15.75" customHeight="1">
      <c r="A20" s="350">
        <v>12</v>
      </c>
      <c r="B20" s="351" t="s">
        <v>92</v>
      </c>
      <c r="C20" s="354">
        <v>4864834</v>
      </c>
      <c r="D20" s="39" t="s">
        <v>12</v>
      </c>
      <c r="E20" s="40" t="s">
        <v>339</v>
      </c>
      <c r="F20" s="360">
        <v>1000</v>
      </c>
      <c r="G20" s="330">
        <v>994057</v>
      </c>
      <c r="H20" s="331">
        <v>993498</v>
      </c>
      <c r="I20" s="267">
        <f t="shared" si="6"/>
        <v>559</v>
      </c>
      <c r="J20" s="267">
        <f t="shared" si="7"/>
        <v>559000</v>
      </c>
      <c r="K20" s="267">
        <f t="shared" si="8"/>
        <v>0.559</v>
      </c>
      <c r="L20" s="330">
        <v>6231</v>
      </c>
      <c r="M20" s="331">
        <v>6231</v>
      </c>
      <c r="N20" s="267">
        <f t="shared" si="9"/>
        <v>0</v>
      </c>
      <c r="O20" s="267">
        <f t="shared" si="10"/>
        <v>0</v>
      </c>
      <c r="P20" s="267">
        <f t="shared" si="11"/>
        <v>0</v>
      </c>
      <c r="Q20" s="452"/>
    </row>
    <row r="21" spans="1:17" s="448" customFormat="1" ht="15.75" customHeight="1">
      <c r="A21" s="350">
        <v>13</v>
      </c>
      <c r="B21" s="316" t="s">
        <v>93</v>
      </c>
      <c r="C21" s="354">
        <v>4864889</v>
      </c>
      <c r="D21" s="43" t="s">
        <v>12</v>
      </c>
      <c r="E21" s="40" t="s">
        <v>339</v>
      </c>
      <c r="F21" s="360">
        <v>1000</v>
      </c>
      <c r="G21" s="330">
        <v>996578</v>
      </c>
      <c r="H21" s="331">
        <v>997086</v>
      </c>
      <c r="I21" s="267">
        <f t="shared" si="6"/>
        <v>-508</v>
      </c>
      <c r="J21" s="267">
        <f t="shared" si="7"/>
        <v>-508000</v>
      </c>
      <c r="K21" s="267">
        <f t="shared" si="8"/>
        <v>-0.508</v>
      </c>
      <c r="L21" s="330">
        <v>998570</v>
      </c>
      <c r="M21" s="331">
        <v>998571</v>
      </c>
      <c r="N21" s="267">
        <f t="shared" si="9"/>
        <v>-1</v>
      </c>
      <c r="O21" s="267">
        <f t="shared" si="10"/>
        <v>-1000</v>
      </c>
      <c r="P21" s="267">
        <f t="shared" si="11"/>
        <v>-0.001</v>
      </c>
      <c r="Q21" s="452"/>
    </row>
    <row r="22" spans="1:17" s="448" customFormat="1" ht="15.75" customHeight="1">
      <c r="A22" s="350">
        <v>14</v>
      </c>
      <c r="B22" s="351" t="s">
        <v>94</v>
      </c>
      <c r="C22" s="354">
        <v>4864859</v>
      </c>
      <c r="D22" s="39" t="s">
        <v>12</v>
      </c>
      <c r="E22" s="40" t="s">
        <v>339</v>
      </c>
      <c r="F22" s="360">
        <v>1000</v>
      </c>
      <c r="G22" s="330">
        <v>999630</v>
      </c>
      <c r="H22" s="331">
        <v>999837</v>
      </c>
      <c r="I22" s="267">
        <f>G22-H22</f>
        <v>-207</v>
      </c>
      <c r="J22" s="267">
        <f>$F22*I22</f>
        <v>-207000</v>
      </c>
      <c r="K22" s="267">
        <f>J22/1000000</f>
        <v>-0.207</v>
      </c>
      <c r="L22" s="330">
        <v>999975</v>
      </c>
      <c r="M22" s="331">
        <v>999975</v>
      </c>
      <c r="N22" s="267">
        <f>L22-M22</f>
        <v>0</v>
      </c>
      <c r="O22" s="267">
        <f>$F22*N22</f>
        <v>0</v>
      </c>
      <c r="P22" s="267">
        <f>O22/1000000</f>
        <v>0</v>
      </c>
      <c r="Q22" s="452" t="s">
        <v>474</v>
      </c>
    </row>
    <row r="23" spans="1:17" s="448" customFormat="1" ht="15.75" customHeight="1">
      <c r="A23" s="350">
        <v>15</v>
      </c>
      <c r="B23" s="351" t="s">
        <v>95</v>
      </c>
      <c r="C23" s="354">
        <v>4864895</v>
      </c>
      <c r="D23" s="39" t="s">
        <v>12</v>
      </c>
      <c r="E23" s="40" t="s">
        <v>339</v>
      </c>
      <c r="F23" s="360">
        <v>800</v>
      </c>
      <c r="G23" s="330">
        <v>998538</v>
      </c>
      <c r="H23" s="331">
        <v>998950</v>
      </c>
      <c r="I23" s="267">
        <f>G23-H23</f>
        <v>-412</v>
      </c>
      <c r="J23" s="267">
        <f t="shared" si="7"/>
        <v>-329600</v>
      </c>
      <c r="K23" s="267">
        <f t="shared" si="8"/>
        <v>-0.3296</v>
      </c>
      <c r="L23" s="330">
        <v>4977</v>
      </c>
      <c r="M23" s="331">
        <v>4977</v>
      </c>
      <c r="N23" s="267">
        <f>L23-M23</f>
        <v>0</v>
      </c>
      <c r="O23" s="267">
        <f t="shared" si="10"/>
        <v>0</v>
      </c>
      <c r="P23" s="267">
        <f t="shared" si="11"/>
        <v>0</v>
      </c>
      <c r="Q23" s="452"/>
    </row>
    <row r="24" spans="1:17" s="448" customFormat="1" ht="15.75" customHeight="1">
      <c r="A24" s="350">
        <v>16</v>
      </c>
      <c r="B24" s="351" t="s">
        <v>96</v>
      </c>
      <c r="C24" s="354">
        <v>4864838</v>
      </c>
      <c r="D24" s="39" t="s">
        <v>12</v>
      </c>
      <c r="E24" s="40" t="s">
        <v>339</v>
      </c>
      <c r="F24" s="360">
        <v>1000</v>
      </c>
      <c r="G24" s="330">
        <v>1000247</v>
      </c>
      <c r="H24" s="331">
        <v>999396</v>
      </c>
      <c r="I24" s="267">
        <f t="shared" si="6"/>
        <v>851</v>
      </c>
      <c r="J24" s="267">
        <f t="shared" si="7"/>
        <v>851000</v>
      </c>
      <c r="K24" s="267">
        <f t="shared" si="8"/>
        <v>0.851</v>
      </c>
      <c r="L24" s="330">
        <v>33439</v>
      </c>
      <c r="M24" s="331">
        <v>33439</v>
      </c>
      <c r="N24" s="267">
        <f t="shared" si="9"/>
        <v>0</v>
      </c>
      <c r="O24" s="267">
        <f t="shared" si="10"/>
        <v>0</v>
      </c>
      <c r="P24" s="267">
        <f t="shared" si="11"/>
        <v>0</v>
      </c>
      <c r="Q24" s="452"/>
    </row>
    <row r="25" spans="1:17" s="448" customFormat="1" ht="15.75" customHeight="1">
      <c r="A25" s="350">
        <v>17</v>
      </c>
      <c r="B25" s="351" t="s">
        <v>119</v>
      </c>
      <c r="C25" s="354">
        <v>4864839</v>
      </c>
      <c r="D25" s="39" t="s">
        <v>12</v>
      </c>
      <c r="E25" s="40" t="s">
        <v>339</v>
      </c>
      <c r="F25" s="360">
        <v>1000</v>
      </c>
      <c r="G25" s="330">
        <v>1762</v>
      </c>
      <c r="H25" s="331">
        <v>1933</v>
      </c>
      <c r="I25" s="267">
        <f t="shared" si="6"/>
        <v>-171</v>
      </c>
      <c r="J25" s="267">
        <f t="shared" si="7"/>
        <v>-171000</v>
      </c>
      <c r="K25" s="267">
        <f t="shared" si="8"/>
        <v>-0.171</v>
      </c>
      <c r="L25" s="330">
        <v>9743</v>
      </c>
      <c r="M25" s="331">
        <v>9743</v>
      </c>
      <c r="N25" s="267">
        <f t="shared" si="9"/>
        <v>0</v>
      </c>
      <c r="O25" s="267">
        <f t="shared" si="10"/>
        <v>0</v>
      </c>
      <c r="P25" s="267">
        <f t="shared" si="11"/>
        <v>0</v>
      </c>
      <c r="Q25" s="452"/>
    </row>
    <row r="26" spans="1:17" s="448" customFormat="1" ht="15.75" customHeight="1">
      <c r="A26" s="350">
        <v>18</v>
      </c>
      <c r="B26" s="351" t="s">
        <v>120</v>
      </c>
      <c r="C26" s="354">
        <v>4864883</v>
      </c>
      <c r="D26" s="39" t="s">
        <v>12</v>
      </c>
      <c r="E26" s="40" t="s">
        <v>339</v>
      </c>
      <c r="F26" s="360">
        <v>1000</v>
      </c>
      <c r="G26" s="330">
        <v>3087</v>
      </c>
      <c r="H26" s="331">
        <v>3473</v>
      </c>
      <c r="I26" s="267">
        <f t="shared" si="6"/>
        <v>-386</v>
      </c>
      <c r="J26" s="267">
        <f t="shared" si="7"/>
        <v>-386000</v>
      </c>
      <c r="K26" s="267">
        <f t="shared" si="8"/>
        <v>-0.386</v>
      </c>
      <c r="L26" s="330">
        <v>17363</v>
      </c>
      <c r="M26" s="331">
        <v>17363</v>
      </c>
      <c r="N26" s="267">
        <f t="shared" si="9"/>
        <v>0</v>
      </c>
      <c r="O26" s="267">
        <f t="shared" si="10"/>
        <v>0</v>
      </c>
      <c r="P26" s="267">
        <f t="shared" si="11"/>
        <v>0</v>
      </c>
      <c r="Q26" s="452"/>
    </row>
    <row r="27" spans="1:17" s="448" customFormat="1" ht="15.75" customHeight="1">
      <c r="A27" s="350"/>
      <c r="B27" s="353" t="s">
        <v>97</v>
      </c>
      <c r="C27" s="354"/>
      <c r="D27" s="39"/>
      <c r="E27" s="39"/>
      <c r="F27" s="360"/>
      <c r="G27" s="330"/>
      <c r="H27" s="331"/>
      <c r="I27" s="489"/>
      <c r="J27" s="489"/>
      <c r="K27" s="124"/>
      <c r="L27" s="487"/>
      <c r="M27" s="489"/>
      <c r="N27" s="489"/>
      <c r="O27" s="489"/>
      <c r="P27" s="124"/>
      <c r="Q27" s="452"/>
    </row>
    <row r="28" spans="1:17" s="448" customFormat="1" ht="15.75" customHeight="1">
      <c r="A28" s="350">
        <v>19</v>
      </c>
      <c r="B28" s="351" t="s">
        <v>98</v>
      </c>
      <c r="C28" s="354">
        <v>4864954</v>
      </c>
      <c r="D28" s="39" t="s">
        <v>12</v>
      </c>
      <c r="E28" s="40" t="s">
        <v>339</v>
      </c>
      <c r="F28" s="360">
        <v>1250</v>
      </c>
      <c r="G28" s="330">
        <v>978365</v>
      </c>
      <c r="H28" s="331">
        <v>978791</v>
      </c>
      <c r="I28" s="267">
        <f>G28-H28</f>
        <v>-426</v>
      </c>
      <c r="J28" s="267">
        <f>$F28*I28</f>
        <v>-532500</v>
      </c>
      <c r="K28" s="267">
        <f>J28/1000000</f>
        <v>-0.5325</v>
      </c>
      <c r="L28" s="330">
        <v>951762</v>
      </c>
      <c r="M28" s="331">
        <v>951761</v>
      </c>
      <c r="N28" s="267">
        <f>L28-M28</f>
        <v>1</v>
      </c>
      <c r="O28" s="267">
        <f>$F28*N28</f>
        <v>1250</v>
      </c>
      <c r="P28" s="267">
        <f>O28/1000000</f>
        <v>0.00125</v>
      </c>
      <c r="Q28" s="452"/>
    </row>
    <row r="29" spans="1:17" s="448" customFormat="1" ht="15.75" customHeight="1">
      <c r="A29" s="350">
        <v>20</v>
      </c>
      <c r="B29" s="351" t="s">
        <v>99</v>
      </c>
      <c r="C29" s="354">
        <v>4865030</v>
      </c>
      <c r="D29" s="39" t="s">
        <v>12</v>
      </c>
      <c r="E29" s="40" t="s">
        <v>339</v>
      </c>
      <c r="F29" s="360">
        <v>1100</v>
      </c>
      <c r="G29" s="330">
        <v>999999</v>
      </c>
      <c r="H29" s="331">
        <v>999999</v>
      </c>
      <c r="I29" s="267">
        <f>G29-H29</f>
        <v>0</v>
      </c>
      <c r="J29" s="267">
        <f>$F29*I29</f>
        <v>0</v>
      </c>
      <c r="K29" s="267">
        <f>J29/1000000</f>
        <v>0</v>
      </c>
      <c r="L29" s="330">
        <v>940069</v>
      </c>
      <c r="M29" s="331">
        <v>943918</v>
      </c>
      <c r="N29" s="267">
        <f>L29-M29</f>
        <v>-3849</v>
      </c>
      <c r="O29" s="267">
        <f>$F29*N29</f>
        <v>-4233900</v>
      </c>
      <c r="P29" s="267">
        <f>O29/1000000</f>
        <v>-4.2339</v>
      </c>
      <c r="Q29" s="452"/>
    </row>
    <row r="30" spans="1:17" s="448" customFormat="1" ht="15.75" customHeight="1">
      <c r="A30" s="350">
        <v>21</v>
      </c>
      <c r="B30" s="351" t="s">
        <v>358</v>
      </c>
      <c r="C30" s="354">
        <v>4864943</v>
      </c>
      <c r="D30" s="39" t="s">
        <v>12</v>
      </c>
      <c r="E30" s="40" t="s">
        <v>339</v>
      </c>
      <c r="F30" s="360">
        <v>1000</v>
      </c>
      <c r="G30" s="330">
        <v>961970</v>
      </c>
      <c r="H30" s="331">
        <v>962496</v>
      </c>
      <c r="I30" s="267">
        <f>G30-H30</f>
        <v>-526</v>
      </c>
      <c r="J30" s="267">
        <f>$F30*I30</f>
        <v>-526000</v>
      </c>
      <c r="K30" s="267">
        <f>J30/1000000</f>
        <v>-0.526</v>
      </c>
      <c r="L30" s="330">
        <v>7609</v>
      </c>
      <c r="M30" s="331">
        <v>7609</v>
      </c>
      <c r="N30" s="267">
        <f>L30-M30</f>
        <v>0</v>
      </c>
      <c r="O30" s="267">
        <f>$F30*N30</f>
        <v>0</v>
      </c>
      <c r="P30" s="267">
        <f>O30/1000000</f>
        <v>0</v>
      </c>
      <c r="Q30" s="452"/>
    </row>
    <row r="31" spans="1:17" s="448" customFormat="1" ht="15.75" customHeight="1">
      <c r="A31" s="350"/>
      <c r="B31" s="353" t="s">
        <v>31</v>
      </c>
      <c r="C31" s="354"/>
      <c r="D31" s="39"/>
      <c r="E31" s="39"/>
      <c r="F31" s="360"/>
      <c r="G31" s="330"/>
      <c r="H31" s="331"/>
      <c r="I31" s="267"/>
      <c r="J31" s="267"/>
      <c r="K31" s="124">
        <f>SUM(K28:K30)</f>
        <v>-1.0585</v>
      </c>
      <c r="L31" s="266"/>
      <c r="M31" s="267"/>
      <c r="N31" s="267"/>
      <c r="O31" s="267"/>
      <c r="P31" s="124">
        <f>SUM(P28:P30)</f>
        <v>-4.2326500000000005</v>
      </c>
      <c r="Q31" s="452"/>
    </row>
    <row r="32" spans="1:17" s="448" customFormat="1" ht="15.75" customHeight="1">
      <c r="A32" s="350">
        <v>22</v>
      </c>
      <c r="B32" s="351" t="s">
        <v>100</v>
      </c>
      <c r="C32" s="354">
        <v>4864908</v>
      </c>
      <c r="D32" s="39" t="s">
        <v>12</v>
      </c>
      <c r="E32" s="40" t="s">
        <v>339</v>
      </c>
      <c r="F32" s="448">
        <v>-1000</v>
      </c>
      <c r="G32" s="330">
        <v>996753</v>
      </c>
      <c r="H32" s="331">
        <v>997464</v>
      </c>
      <c r="I32" s="267">
        <f>G32-H32</f>
        <v>-711</v>
      </c>
      <c r="J32" s="267">
        <f>$F32*I32</f>
        <v>711000</v>
      </c>
      <c r="K32" s="267">
        <f>J32/1000000</f>
        <v>0.711</v>
      </c>
      <c r="L32" s="330">
        <v>999991</v>
      </c>
      <c r="M32" s="331">
        <v>999991</v>
      </c>
      <c r="N32" s="267">
        <f>L32-M32</f>
        <v>0</v>
      </c>
      <c r="O32" s="267">
        <f>$F32*N32</f>
        <v>0</v>
      </c>
      <c r="P32" s="267">
        <f>O32/1000000</f>
        <v>0</v>
      </c>
      <c r="Q32" s="464" t="s">
        <v>487</v>
      </c>
    </row>
    <row r="33" spans="1:17" s="448" customFormat="1" ht="15.75" customHeight="1">
      <c r="A33" s="350"/>
      <c r="B33" s="351"/>
      <c r="C33" s="354">
        <v>4864932</v>
      </c>
      <c r="D33" s="39" t="s">
        <v>12</v>
      </c>
      <c r="E33" s="40" t="s">
        <v>339</v>
      </c>
      <c r="F33" s="448">
        <v>-1000</v>
      </c>
      <c r="G33" s="330">
        <v>998623</v>
      </c>
      <c r="H33" s="331">
        <v>1000000</v>
      </c>
      <c r="I33" s="267">
        <f>G33-H33</f>
        <v>-1377</v>
      </c>
      <c r="J33" s="267">
        <f>$F33*I33</f>
        <v>1377000</v>
      </c>
      <c r="K33" s="267">
        <f>J33/1000000</f>
        <v>1.377</v>
      </c>
      <c r="L33" s="330">
        <v>0</v>
      </c>
      <c r="M33" s="331">
        <v>0</v>
      </c>
      <c r="N33" s="267">
        <f>L33-M33</f>
        <v>0</v>
      </c>
      <c r="O33" s="267">
        <f>$F33*N33</f>
        <v>0</v>
      </c>
      <c r="P33" s="267">
        <f>O33/1000000</f>
        <v>0</v>
      </c>
      <c r="Q33" s="464" t="s">
        <v>483</v>
      </c>
    </row>
    <row r="34" spans="1:17" s="448" customFormat="1" ht="15.75" customHeight="1">
      <c r="A34" s="350">
        <v>23</v>
      </c>
      <c r="B34" s="351" t="s">
        <v>101</v>
      </c>
      <c r="C34" s="354">
        <v>5295140</v>
      </c>
      <c r="D34" s="39" t="s">
        <v>12</v>
      </c>
      <c r="E34" s="40" t="s">
        <v>339</v>
      </c>
      <c r="F34" s="354">
        <v>-1000</v>
      </c>
      <c r="G34" s="330">
        <v>988228</v>
      </c>
      <c r="H34" s="331">
        <v>991377</v>
      </c>
      <c r="I34" s="267">
        <f>G34-H34</f>
        <v>-3149</v>
      </c>
      <c r="J34" s="267">
        <f>$F34*I34</f>
        <v>3149000</v>
      </c>
      <c r="K34" s="267">
        <f>J34/1000000</f>
        <v>3.149</v>
      </c>
      <c r="L34" s="330">
        <v>999906</v>
      </c>
      <c r="M34" s="331">
        <v>999906</v>
      </c>
      <c r="N34" s="267">
        <f>L34-M34</f>
        <v>0</v>
      </c>
      <c r="O34" s="267">
        <f>$F34*N34</f>
        <v>0</v>
      </c>
      <c r="P34" s="267">
        <f>O34/1000000</f>
        <v>0</v>
      </c>
      <c r="Q34" s="452"/>
    </row>
    <row r="35" spans="1:17" s="448" customFormat="1" ht="15.75" customHeight="1">
      <c r="A35" s="350">
        <v>24</v>
      </c>
      <c r="B35" s="785" t="s">
        <v>142</v>
      </c>
      <c r="C35" s="786">
        <v>4902528</v>
      </c>
      <c r="D35" s="787" t="s">
        <v>12</v>
      </c>
      <c r="E35" s="40" t="s">
        <v>339</v>
      </c>
      <c r="F35" s="786">
        <v>300</v>
      </c>
      <c r="G35" s="330">
        <v>15</v>
      </c>
      <c r="H35" s="331">
        <v>15</v>
      </c>
      <c r="I35" s="267">
        <f>G35-H35</f>
        <v>0</v>
      </c>
      <c r="J35" s="267">
        <f>$F35*I35</f>
        <v>0</v>
      </c>
      <c r="K35" s="267">
        <f>J35/1000000</f>
        <v>0</v>
      </c>
      <c r="L35" s="330">
        <v>302</v>
      </c>
      <c r="M35" s="331">
        <v>302</v>
      </c>
      <c r="N35" s="267">
        <f>L35-M35</f>
        <v>0</v>
      </c>
      <c r="O35" s="267">
        <f>$F35*N35</f>
        <v>0</v>
      </c>
      <c r="P35" s="267">
        <f>O35/1000000</f>
        <v>0</v>
      </c>
      <c r="Q35" s="464"/>
    </row>
    <row r="36" spans="1:17" s="448" customFormat="1" ht="15.75" customHeight="1">
      <c r="A36" s="350"/>
      <c r="B36" s="353" t="s">
        <v>26</v>
      </c>
      <c r="C36" s="354"/>
      <c r="D36" s="39"/>
      <c r="E36" s="39"/>
      <c r="F36" s="360"/>
      <c r="G36" s="330"/>
      <c r="H36" s="331"/>
      <c r="I36" s="267"/>
      <c r="J36" s="267"/>
      <c r="K36" s="267"/>
      <c r="L36" s="266"/>
      <c r="M36" s="267"/>
      <c r="N36" s="267"/>
      <c r="O36" s="267"/>
      <c r="P36" s="267"/>
      <c r="Q36" s="452"/>
    </row>
    <row r="37" spans="1:17" s="448" customFormat="1" ht="15">
      <c r="A37" s="350">
        <v>25</v>
      </c>
      <c r="B37" s="316" t="s">
        <v>45</v>
      </c>
      <c r="C37" s="354">
        <v>4864854</v>
      </c>
      <c r="D37" s="43" t="s">
        <v>12</v>
      </c>
      <c r="E37" s="40" t="s">
        <v>339</v>
      </c>
      <c r="F37" s="360">
        <v>1000</v>
      </c>
      <c r="G37" s="330">
        <v>999845</v>
      </c>
      <c r="H37" s="331">
        <v>999844</v>
      </c>
      <c r="I37" s="267">
        <f>G37-H37</f>
        <v>1</v>
      </c>
      <c r="J37" s="267">
        <f>$F37*I37</f>
        <v>1000</v>
      </c>
      <c r="K37" s="267">
        <f>J37/1000000</f>
        <v>0.001</v>
      </c>
      <c r="L37" s="330">
        <v>9355</v>
      </c>
      <c r="M37" s="331">
        <v>9138</v>
      </c>
      <c r="N37" s="267">
        <f>L37-M37</f>
        <v>217</v>
      </c>
      <c r="O37" s="267">
        <f>$F37*N37</f>
        <v>217000</v>
      </c>
      <c r="P37" s="267">
        <f>O37/1000000</f>
        <v>0.217</v>
      </c>
      <c r="Q37" s="483"/>
    </row>
    <row r="38" spans="1:17" s="448" customFormat="1" ht="14.25" customHeight="1">
      <c r="A38" s="350"/>
      <c r="B38" s="353" t="s">
        <v>102</v>
      </c>
      <c r="C38" s="354"/>
      <c r="D38" s="39"/>
      <c r="E38" s="39"/>
      <c r="F38" s="360"/>
      <c r="G38" s="330"/>
      <c r="H38" s="331"/>
      <c r="I38" s="267"/>
      <c r="J38" s="267"/>
      <c r="K38" s="267"/>
      <c r="L38" s="266"/>
      <c r="M38" s="267"/>
      <c r="N38" s="267"/>
      <c r="O38" s="267"/>
      <c r="P38" s="267"/>
      <c r="Q38" s="452"/>
    </row>
    <row r="39" spans="1:17" s="448" customFormat="1" ht="14.25" customHeight="1">
      <c r="A39" s="350">
        <v>26</v>
      </c>
      <c r="B39" s="351" t="s">
        <v>103</v>
      </c>
      <c r="C39" s="354">
        <v>5295159</v>
      </c>
      <c r="D39" s="39" t="s">
        <v>12</v>
      </c>
      <c r="E39" s="40" t="s">
        <v>339</v>
      </c>
      <c r="F39" s="360">
        <v>-1000</v>
      </c>
      <c r="G39" s="330">
        <v>42008</v>
      </c>
      <c r="H39" s="331">
        <v>37783</v>
      </c>
      <c r="I39" s="267">
        <f>G39-H39</f>
        <v>4225</v>
      </c>
      <c r="J39" s="267">
        <f>$F39*I39</f>
        <v>-4225000</v>
      </c>
      <c r="K39" s="267">
        <f>J39/1000000</f>
        <v>-4.225</v>
      </c>
      <c r="L39" s="330">
        <v>835</v>
      </c>
      <c r="M39" s="331">
        <v>835</v>
      </c>
      <c r="N39" s="267">
        <f>L39-M39</f>
        <v>0</v>
      </c>
      <c r="O39" s="267">
        <f>$F39*N39</f>
        <v>0</v>
      </c>
      <c r="P39" s="267">
        <f>O39/1000000</f>
        <v>0</v>
      </c>
      <c r="Q39" s="452"/>
    </row>
    <row r="40" spans="1:17" s="448" customFormat="1" ht="14.25" customHeight="1">
      <c r="A40" s="350">
        <v>27</v>
      </c>
      <c r="B40" s="351" t="s">
        <v>104</v>
      </c>
      <c r="C40" s="354">
        <v>4865029</v>
      </c>
      <c r="D40" s="39" t="s">
        <v>12</v>
      </c>
      <c r="E40" s="40" t="s">
        <v>339</v>
      </c>
      <c r="F40" s="360">
        <v>-1000</v>
      </c>
      <c r="G40" s="330">
        <v>18644</v>
      </c>
      <c r="H40" s="331">
        <v>17923</v>
      </c>
      <c r="I40" s="267">
        <f>G40-H40</f>
        <v>721</v>
      </c>
      <c r="J40" s="267">
        <f>$F40*I40</f>
        <v>-721000</v>
      </c>
      <c r="K40" s="267">
        <f>J40/1000000</f>
        <v>-0.721</v>
      </c>
      <c r="L40" s="330">
        <v>999069</v>
      </c>
      <c r="M40" s="331">
        <v>999263</v>
      </c>
      <c r="N40" s="267">
        <f>L40-M40</f>
        <v>-194</v>
      </c>
      <c r="O40" s="267">
        <f>$F40*N40</f>
        <v>194000</v>
      </c>
      <c r="P40" s="267">
        <f>O40/1000000</f>
        <v>0.194</v>
      </c>
      <c r="Q40" s="464"/>
    </row>
    <row r="41" spans="1:17" s="448" customFormat="1" ht="14.25" customHeight="1">
      <c r="A41" s="350">
        <v>28</v>
      </c>
      <c r="B41" s="351" t="s">
        <v>105</v>
      </c>
      <c r="C41" s="354">
        <v>5128420</v>
      </c>
      <c r="D41" s="39" t="s">
        <v>12</v>
      </c>
      <c r="E41" s="40" t="s">
        <v>339</v>
      </c>
      <c r="F41" s="360">
        <v>-1000</v>
      </c>
      <c r="G41" s="330">
        <v>988969</v>
      </c>
      <c r="H41" s="331">
        <v>989022</v>
      </c>
      <c r="I41" s="267">
        <f>G41-H41</f>
        <v>-53</v>
      </c>
      <c r="J41" s="267">
        <f>$F41*I41</f>
        <v>53000</v>
      </c>
      <c r="K41" s="267">
        <f>J41/1000000</f>
        <v>0.053</v>
      </c>
      <c r="L41" s="330">
        <v>990693</v>
      </c>
      <c r="M41" s="331">
        <v>990752</v>
      </c>
      <c r="N41" s="267">
        <f>L41-M41</f>
        <v>-59</v>
      </c>
      <c r="O41" s="267">
        <f>$F41*N41</f>
        <v>59000</v>
      </c>
      <c r="P41" s="267">
        <f>O41/1000000</f>
        <v>0.059</v>
      </c>
      <c r="Q41" s="482"/>
    </row>
    <row r="42" spans="1:17" s="448" customFormat="1" ht="14.25" customHeight="1">
      <c r="A42" s="350">
        <v>29</v>
      </c>
      <c r="B42" s="316" t="s">
        <v>106</v>
      </c>
      <c r="C42" s="354">
        <v>4864906</v>
      </c>
      <c r="D42" s="39" t="s">
        <v>12</v>
      </c>
      <c r="E42" s="40" t="s">
        <v>339</v>
      </c>
      <c r="F42" s="360">
        <v>-1000</v>
      </c>
      <c r="G42" s="330">
        <v>993686</v>
      </c>
      <c r="H42" s="331">
        <v>993540</v>
      </c>
      <c r="I42" s="267">
        <f>G42-H42</f>
        <v>146</v>
      </c>
      <c r="J42" s="267">
        <f>$F42*I42</f>
        <v>-146000</v>
      </c>
      <c r="K42" s="267">
        <f>J42/1000000</f>
        <v>-0.146</v>
      </c>
      <c r="L42" s="330">
        <v>998352</v>
      </c>
      <c r="M42" s="331">
        <v>998399</v>
      </c>
      <c r="N42" s="267">
        <f>L42-M42</f>
        <v>-47</v>
      </c>
      <c r="O42" s="267">
        <f>$F42*N42</f>
        <v>47000</v>
      </c>
      <c r="P42" s="267">
        <f>O42/1000000</f>
        <v>0.047</v>
      </c>
      <c r="Q42" s="470"/>
    </row>
    <row r="43" spans="1:17" s="448" customFormat="1" ht="14.25" customHeight="1">
      <c r="A43" s="350"/>
      <c r="B43" s="353" t="s">
        <v>401</v>
      </c>
      <c r="C43" s="354"/>
      <c r="D43" s="456"/>
      <c r="E43" s="457"/>
      <c r="F43" s="360"/>
      <c r="G43" s="266"/>
      <c r="H43" s="267"/>
      <c r="I43" s="267"/>
      <c r="J43" s="267"/>
      <c r="K43" s="267"/>
      <c r="L43" s="266"/>
      <c r="M43" s="267"/>
      <c r="N43" s="267"/>
      <c r="O43" s="267"/>
      <c r="P43" s="267"/>
      <c r="Q43" s="750"/>
    </row>
    <row r="44" spans="1:17" s="448" customFormat="1" ht="14.25" customHeight="1">
      <c r="A44" s="350">
        <v>30</v>
      </c>
      <c r="B44" s="351" t="s">
        <v>103</v>
      </c>
      <c r="C44" s="354">
        <v>5295177</v>
      </c>
      <c r="D44" s="456" t="s">
        <v>12</v>
      </c>
      <c r="E44" s="457" t="s">
        <v>339</v>
      </c>
      <c r="F44" s="360">
        <v>-1000</v>
      </c>
      <c r="G44" s="330">
        <v>983762</v>
      </c>
      <c r="H44" s="331">
        <v>984587</v>
      </c>
      <c r="I44" s="267">
        <f>G44-H44</f>
        <v>-825</v>
      </c>
      <c r="J44" s="267">
        <f>$F44*I44</f>
        <v>825000</v>
      </c>
      <c r="K44" s="267">
        <f>J44/1000000</f>
        <v>0.825</v>
      </c>
      <c r="L44" s="330">
        <v>985887</v>
      </c>
      <c r="M44" s="331">
        <v>985887</v>
      </c>
      <c r="N44" s="267">
        <f>L44-M44</f>
        <v>0</v>
      </c>
      <c r="O44" s="267">
        <f>$F44*N44</f>
        <v>0</v>
      </c>
      <c r="P44" s="267">
        <f>O44/1000000</f>
        <v>0</v>
      </c>
      <c r="Q44" s="703"/>
    </row>
    <row r="45" spans="1:17" s="448" customFormat="1" ht="12.75" customHeight="1">
      <c r="A45" s="350"/>
      <c r="B45" s="351"/>
      <c r="C45" s="354"/>
      <c r="D45" s="456"/>
      <c r="E45" s="457"/>
      <c r="F45" s="360">
        <v>-1000</v>
      </c>
      <c r="G45" s="330">
        <v>996460</v>
      </c>
      <c r="H45" s="331">
        <v>996762</v>
      </c>
      <c r="I45" s="267">
        <f>G45-H45</f>
        <v>-302</v>
      </c>
      <c r="J45" s="267">
        <f>$F45*I45</f>
        <v>302000</v>
      </c>
      <c r="K45" s="267">
        <f>J45/1000000</f>
        <v>0.302</v>
      </c>
      <c r="L45" s="330"/>
      <c r="M45" s="331"/>
      <c r="N45" s="267"/>
      <c r="O45" s="267"/>
      <c r="P45" s="267"/>
      <c r="Q45" s="703"/>
    </row>
    <row r="46" spans="1:17" s="448" customFormat="1" ht="15.75" customHeight="1">
      <c r="A46" s="350">
        <v>31</v>
      </c>
      <c r="B46" s="351" t="s">
        <v>404</v>
      </c>
      <c r="C46" s="354">
        <v>5128456</v>
      </c>
      <c r="D46" s="456" t="s">
        <v>12</v>
      </c>
      <c r="E46" s="457" t="s">
        <v>339</v>
      </c>
      <c r="F46" s="360">
        <v>-1000</v>
      </c>
      <c r="G46" s="330">
        <v>1001008</v>
      </c>
      <c r="H46" s="331">
        <v>998391</v>
      </c>
      <c r="I46" s="267">
        <f>G46-H46</f>
        <v>2617</v>
      </c>
      <c r="J46" s="267">
        <f>$F46*I46</f>
        <v>-2617000</v>
      </c>
      <c r="K46" s="267">
        <f>J46/1000000</f>
        <v>-2.617</v>
      </c>
      <c r="L46" s="330">
        <v>289</v>
      </c>
      <c r="M46" s="331">
        <v>289</v>
      </c>
      <c r="N46" s="267">
        <f>L46-M46</f>
        <v>0</v>
      </c>
      <c r="O46" s="267">
        <f>$F46*N46</f>
        <v>0</v>
      </c>
      <c r="P46" s="267">
        <f>O46/1000000</f>
        <v>0</v>
      </c>
      <c r="Q46" s="458"/>
    </row>
    <row r="47" spans="1:17" s="448" customFormat="1" ht="15.75" customHeight="1">
      <c r="A47" s="350">
        <v>32</v>
      </c>
      <c r="B47" s="351" t="s">
        <v>402</v>
      </c>
      <c r="C47" s="354">
        <v>5128443</v>
      </c>
      <c r="D47" s="456" t="s">
        <v>12</v>
      </c>
      <c r="E47" s="457" t="s">
        <v>339</v>
      </c>
      <c r="F47" s="360">
        <v>-2000</v>
      </c>
      <c r="G47" s="330">
        <v>1001037</v>
      </c>
      <c r="H47" s="331">
        <v>999517</v>
      </c>
      <c r="I47" s="267">
        <f>G47-H47</f>
        <v>1520</v>
      </c>
      <c r="J47" s="267">
        <f>$F47*I47</f>
        <v>-3040000</v>
      </c>
      <c r="K47" s="267">
        <f>J47/1000000</f>
        <v>-3.04</v>
      </c>
      <c r="L47" s="330">
        <v>30</v>
      </c>
      <c r="M47" s="331">
        <v>30</v>
      </c>
      <c r="N47" s="267">
        <f>L47-M47</f>
        <v>0</v>
      </c>
      <c r="O47" s="267">
        <f>$F47*N47</f>
        <v>0</v>
      </c>
      <c r="P47" s="267">
        <f>O47/1000000</f>
        <v>0</v>
      </c>
      <c r="Q47" s="767"/>
    </row>
    <row r="48" spans="1:17" s="448" customFormat="1" ht="13.5" customHeight="1">
      <c r="A48" s="350"/>
      <c r="B48" s="353" t="s">
        <v>41</v>
      </c>
      <c r="C48" s="354"/>
      <c r="D48" s="39"/>
      <c r="E48" s="39"/>
      <c r="F48" s="360"/>
      <c r="G48" s="330"/>
      <c r="H48" s="331"/>
      <c r="I48" s="267"/>
      <c r="J48" s="267"/>
      <c r="K48" s="267"/>
      <c r="L48" s="266"/>
      <c r="M48" s="267"/>
      <c r="N48" s="267"/>
      <c r="O48" s="267"/>
      <c r="P48" s="267"/>
      <c r="Q48" s="452"/>
    </row>
    <row r="49" spans="1:17" s="448" customFormat="1" ht="12.75" customHeight="1">
      <c r="A49" s="350"/>
      <c r="B49" s="352" t="s">
        <v>18</v>
      </c>
      <c r="C49" s="354"/>
      <c r="D49" s="43"/>
      <c r="E49" s="43"/>
      <c r="F49" s="360"/>
      <c r="G49" s="330"/>
      <c r="H49" s="331"/>
      <c r="I49" s="267"/>
      <c r="J49" s="267"/>
      <c r="K49" s="267"/>
      <c r="L49" s="266"/>
      <c r="M49" s="267"/>
      <c r="N49" s="267"/>
      <c r="O49" s="267"/>
      <c r="P49" s="267"/>
      <c r="Q49" s="452"/>
    </row>
    <row r="50" spans="1:17" s="448" customFormat="1" ht="15.75" customHeight="1">
      <c r="A50" s="350">
        <v>33</v>
      </c>
      <c r="B50" s="351" t="s">
        <v>19</v>
      </c>
      <c r="C50" s="354">
        <v>4864875</v>
      </c>
      <c r="D50" s="39" t="s">
        <v>12</v>
      </c>
      <c r="E50" s="40" t="s">
        <v>339</v>
      </c>
      <c r="F50" s="360">
        <v>1000</v>
      </c>
      <c r="G50" s="330">
        <v>1679</v>
      </c>
      <c r="H50" s="331">
        <v>1406</v>
      </c>
      <c r="I50" s="267">
        <f>G50-H50</f>
        <v>273</v>
      </c>
      <c r="J50" s="267">
        <f>$F50*I50</f>
        <v>273000</v>
      </c>
      <c r="K50" s="267">
        <f>J50/1000000</f>
        <v>0.273</v>
      </c>
      <c r="L50" s="330">
        <v>606</v>
      </c>
      <c r="M50" s="331">
        <v>606</v>
      </c>
      <c r="N50" s="267">
        <f>L50-M50</f>
        <v>0</v>
      </c>
      <c r="O50" s="267">
        <f>$F50*N50</f>
        <v>0</v>
      </c>
      <c r="P50" s="267">
        <f>O50/1000000</f>
        <v>0</v>
      </c>
      <c r="Q50" s="761"/>
    </row>
    <row r="51" spans="1:17" s="448" customFormat="1" ht="15.75" customHeight="1">
      <c r="A51" s="350">
        <v>34</v>
      </c>
      <c r="B51" s="351" t="s">
        <v>20</v>
      </c>
      <c r="C51" s="354">
        <v>4864914</v>
      </c>
      <c r="D51" s="39" t="s">
        <v>12</v>
      </c>
      <c r="E51" s="40" t="s">
        <v>339</v>
      </c>
      <c r="F51" s="360">
        <v>400</v>
      </c>
      <c r="G51" s="330">
        <v>4184</v>
      </c>
      <c r="H51" s="331">
        <v>3389</v>
      </c>
      <c r="I51" s="267">
        <f>G51-H51</f>
        <v>795</v>
      </c>
      <c r="J51" s="267">
        <f>$F51*I51</f>
        <v>318000</v>
      </c>
      <c r="K51" s="267">
        <f>J51/1000000</f>
        <v>0.318</v>
      </c>
      <c r="L51" s="330">
        <v>486</v>
      </c>
      <c r="M51" s="331">
        <v>486</v>
      </c>
      <c r="N51" s="267">
        <f>L51-M51</f>
        <v>0</v>
      </c>
      <c r="O51" s="267">
        <f>$F51*N51</f>
        <v>0</v>
      </c>
      <c r="P51" s="267">
        <f>O51/1000000</f>
        <v>0</v>
      </c>
      <c r="Q51" s="452"/>
    </row>
    <row r="52" spans="1:17" ht="15.75" customHeight="1">
      <c r="A52" s="350"/>
      <c r="B52" s="353" t="s">
        <v>116</v>
      </c>
      <c r="C52" s="354"/>
      <c r="D52" s="39"/>
      <c r="E52" s="39"/>
      <c r="F52" s="360"/>
      <c r="G52" s="328"/>
      <c r="H52" s="329"/>
      <c r="I52" s="377"/>
      <c r="J52" s="377"/>
      <c r="K52" s="377"/>
      <c r="L52" s="378"/>
      <c r="M52" s="377"/>
      <c r="N52" s="377"/>
      <c r="O52" s="377"/>
      <c r="P52" s="377"/>
      <c r="Q52" s="146"/>
    </row>
    <row r="53" spans="1:17" s="448" customFormat="1" ht="15.75" customHeight="1">
      <c r="A53" s="350">
        <v>35</v>
      </c>
      <c r="B53" s="351" t="s">
        <v>117</v>
      </c>
      <c r="C53" s="354">
        <v>5295199</v>
      </c>
      <c r="D53" s="39" t="s">
        <v>12</v>
      </c>
      <c r="E53" s="40" t="s">
        <v>339</v>
      </c>
      <c r="F53" s="360">
        <v>1000</v>
      </c>
      <c r="G53" s="330">
        <v>998183</v>
      </c>
      <c r="H53" s="331">
        <v>998183</v>
      </c>
      <c r="I53" s="267">
        <f>G53-H53</f>
        <v>0</v>
      </c>
      <c r="J53" s="267">
        <f>$F53*I53</f>
        <v>0</v>
      </c>
      <c r="K53" s="267">
        <f>J53/1000000</f>
        <v>0</v>
      </c>
      <c r="L53" s="330">
        <v>1170</v>
      </c>
      <c r="M53" s="331">
        <v>1170</v>
      </c>
      <c r="N53" s="267">
        <f>L53-M53</f>
        <v>0</v>
      </c>
      <c r="O53" s="267">
        <f>$F53*N53</f>
        <v>0</v>
      </c>
      <c r="P53" s="267">
        <f>O53/1000000</f>
        <v>0</v>
      </c>
      <c r="Q53" s="452"/>
    </row>
    <row r="54" spans="1:17" s="488" customFormat="1" ht="15.75" customHeight="1">
      <c r="A54" s="338">
        <v>36</v>
      </c>
      <c r="B54" s="316" t="s">
        <v>118</v>
      </c>
      <c r="C54" s="354">
        <v>4864828</v>
      </c>
      <c r="D54" s="43" t="s">
        <v>12</v>
      </c>
      <c r="E54" s="40" t="s">
        <v>339</v>
      </c>
      <c r="F54" s="354">
        <v>133</v>
      </c>
      <c r="G54" s="330">
        <v>999412</v>
      </c>
      <c r="H54" s="331">
        <v>999896</v>
      </c>
      <c r="I54" s="267">
        <f>G54-H54</f>
        <v>-484</v>
      </c>
      <c r="J54" s="267">
        <f>$F54*I54</f>
        <v>-64372</v>
      </c>
      <c r="K54" s="267">
        <f>J54/1000000</f>
        <v>-0.064372</v>
      </c>
      <c r="L54" s="330">
        <v>13678</v>
      </c>
      <c r="M54" s="331">
        <v>13678</v>
      </c>
      <c r="N54" s="267">
        <f>L54-M54</f>
        <v>0</v>
      </c>
      <c r="O54" s="267">
        <f>$F54*N54</f>
        <v>0</v>
      </c>
      <c r="P54" s="267">
        <f>O54/1000000</f>
        <v>0</v>
      </c>
      <c r="Q54" s="330"/>
    </row>
    <row r="55" spans="1:17" s="448" customFormat="1" ht="15.75" customHeight="1">
      <c r="A55" s="338"/>
      <c r="B55" s="352" t="s">
        <v>436</v>
      </c>
      <c r="C55" s="354"/>
      <c r="D55" s="43"/>
      <c r="E55" s="40"/>
      <c r="F55" s="354"/>
      <c r="G55" s="330"/>
      <c r="H55" s="331"/>
      <c r="I55" s="267"/>
      <c r="J55" s="267"/>
      <c r="K55" s="267"/>
      <c r="L55" s="330"/>
      <c r="M55" s="331"/>
      <c r="N55" s="267"/>
      <c r="O55" s="267"/>
      <c r="P55" s="267"/>
      <c r="Q55" s="330"/>
    </row>
    <row r="56" spans="1:17" s="448" customFormat="1" ht="15.75" customHeight="1">
      <c r="A56" s="338">
        <v>37</v>
      </c>
      <c r="B56" s="316" t="s">
        <v>35</v>
      </c>
      <c r="C56" s="354">
        <v>5295145</v>
      </c>
      <c r="D56" s="43" t="s">
        <v>12</v>
      </c>
      <c r="E56" s="40" t="s">
        <v>339</v>
      </c>
      <c r="F56" s="354">
        <v>-1000</v>
      </c>
      <c r="G56" s="330">
        <v>979886</v>
      </c>
      <c r="H56" s="331">
        <v>982376</v>
      </c>
      <c r="I56" s="267">
        <f>G56-H56</f>
        <v>-2490</v>
      </c>
      <c r="J56" s="267">
        <f>$F56*I56</f>
        <v>2490000</v>
      </c>
      <c r="K56" s="267">
        <f>J56/1000000</f>
        <v>2.49</v>
      </c>
      <c r="L56" s="330">
        <v>990186</v>
      </c>
      <c r="M56" s="331">
        <v>990186</v>
      </c>
      <c r="N56" s="267">
        <f>L56-M56</f>
        <v>0</v>
      </c>
      <c r="O56" s="267">
        <f>$F56*N56</f>
        <v>0</v>
      </c>
      <c r="P56" s="267">
        <f>O56/1000000</f>
        <v>0</v>
      </c>
      <c r="Q56" s="330"/>
    </row>
    <row r="57" spans="1:17" s="491" customFormat="1" ht="15.75" customHeight="1" thickBot="1">
      <c r="A57" s="758">
        <v>38</v>
      </c>
      <c r="B57" s="759" t="s">
        <v>172</v>
      </c>
      <c r="C57" s="355">
        <v>5295146</v>
      </c>
      <c r="D57" s="355" t="s">
        <v>12</v>
      </c>
      <c r="E57" s="355" t="s">
        <v>339</v>
      </c>
      <c r="F57" s="355">
        <v>-1000</v>
      </c>
      <c r="G57" s="450">
        <v>993158</v>
      </c>
      <c r="H57" s="355">
        <v>995731</v>
      </c>
      <c r="I57" s="355">
        <f>G57-H57</f>
        <v>-2573</v>
      </c>
      <c r="J57" s="355">
        <f>$F57*I57</f>
        <v>2573000</v>
      </c>
      <c r="K57" s="355">
        <f>J57/1000000</f>
        <v>2.573</v>
      </c>
      <c r="L57" s="450">
        <v>999928</v>
      </c>
      <c r="M57" s="355">
        <v>999928</v>
      </c>
      <c r="N57" s="355">
        <f>L57-M57</f>
        <v>0</v>
      </c>
      <c r="O57" s="355">
        <f>$F57*N57</f>
        <v>0</v>
      </c>
      <c r="P57" s="355">
        <f>O57/1000000</f>
        <v>0</v>
      </c>
      <c r="Q57" s="450"/>
    </row>
    <row r="58" spans="1:17" s="448" customFormat="1" ht="0.75" customHeight="1" thickTop="1">
      <c r="A58" s="338"/>
      <c r="B58" s="316"/>
      <c r="C58" s="354"/>
      <c r="D58" s="43"/>
      <c r="E58" s="40"/>
      <c r="F58" s="354"/>
      <c r="G58" s="331"/>
      <c r="H58" s="331"/>
      <c r="I58" s="267"/>
      <c r="J58" s="267"/>
      <c r="K58" s="267"/>
      <c r="L58" s="331"/>
      <c r="M58" s="331"/>
      <c r="N58" s="267"/>
      <c r="O58" s="267"/>
      <c r="P58" s="267"/>
      <c r="Q58" s="488"/>
    </row>
    <row r="59" spans="2:16" ht="16.5">
      <c r="B59" s="15" t="s">
        <v>136</v>
      </c>
      <c r="F59" s="191"/>
      <c r="I59" s="16"/>
      <c r="J59" s="16"/>
      <c r="K59" s="381">
        <f>SUM(K8:K57)-K31</f>
        <v>2.2583838000000007</v>
      </c>
      <c r="N59" s="16"/>
      <c r="O59" s="16"/>
      <c r="P59" s="381">
        <f>SUM(P8:P57)-P31</f>
        <v>-3.7159749999999994</v>
      </c>
    </row>
    <row r="60" spans="2:16" ht="1.5" customHeight="1">
      <c r="B60" s="15"/>
      <c r="F60" s="191"/>
      <c r="I60" s="16"/>
      <c r="J60" s="16"/>
      <c r="K60" s="27"/>
      <c r="N60" s="16"/>
      <c r="O60" s="16"/>
      <c r="P60" s="27"/>
    </row>
    <row r="61" spans="2:16" ht="16.5">
      <c r="B61" s="15" t="s">
        <v>137</v>
      </c>
      <c r="F61" s="191"/>
      <c r="I61" s="16"/>
      <c r="J61" s="16"/>
      <c r="K61" s="381">
        <f>SUM(K59:K60)</f>
        <v>2.2583838000000007</v>
      </c>
      <c r="N61" s="16"/>
      <c r="O61" s="16"/>
      <c r="P61" s="381">
        <f>SUM(P59:P60)</f>
        <v>-3.7159749999999994</v>
      </c>
    </row>
    <row r="62" ht="15">
      <c r="F62" s="191"/>
    </row>
    <row r="63" spans="6:17" ht="15">
      <c r="F63" s="191"/>
      <c r="Q63" s="246" t="str">
        <f>NDPL!$Q$1</f>
        <v>OCTOBER-2018</v>
      </c>
    </row>
    <row r="64" ht="15">
      <c r="F64" s="191"/>
    </row>
    <row r="65" spans="6:17" ht="15">
      <c r="F65" s="191"/>
      <c r="Q65" s="246"/>
    </row>
    <row r="66" spans="1:16" ht="18.75" thickBot="1">
      <c r="A66" s="85" t="s">
        <v>241</v>
      </c>
      <c r="F66" s="191"/>
      <c r="G66" s="6"/>
      <c r="H66" s="6"/>
      <c r="I66" s="45" t="s">
        <v>7</v>
      </c>
      <c r="J66" s="17"/>
      <c r="K66" s="17"/>
      <c r="L66" s="17"/>
      <c r="M66" s="17"/>
      <c r="N66" s="45" t="s">
        <v>389</v>
      </c>
      <c r="O66" s="17"/>
      <c r="P66" s="17"/>
    </row>
    <row r="67" spans="1:17" ht="39.75" thickBot="1" thickTop="1">
      <c r="A67" s="34" t="s">
        <v>8</v>
      </c>
      <c r="B67" s="31" t="s">
        <v>9</v>
      </c>
      <c r="C67" s="32" t="s">
        <v>1</v>
      </c>
      <c r="D67" s="32" t="s">
        <v>2</v>
      </c>
      <c r="E67" s="32" t="s">
        <v>3</v>
      </c>
      <c r="F67" s="32" t="s">
        <v>10</v>
      </c>
      <c r="G67" s="34" t="str">
        <f>NDPL!G5</f>
        <v>FINAL READING 31/10/2018</v>
      </c>
      <c r="H67" s="32" t="str">
        <f>NDPL!H5</f>
        <v>INTIAL READING 1/10/2018</v>
      </c>
      <c r="I67" s="32" t="s">
        <v>4</v>
      </c>
      <c r="J67" s="32" t="s">
        <v>5</v>
      </c>
      <c r="K67" s="32" t="s">
        <v>6</v>
      </c>
      <c r="L67" s="34" t="str">
        <f>NDPL!G5</f>
        <v>FINAL READING 31/10/2018</v>
      </c>
      <c r="M67" s="32" t="str">
        <f>NDPL!H5</f>
        <v>INTIAL READING 1/10/2018</v>
      </c>
      <c r="N67" s="32" t="s">
        <v>4</v>
      </c>
      <c r="O67" s="32" t="s">
        <v>5</v>
      </c>
      <c r="P67" s="32" t="s">
        <v>6</v>
      </c>
      <c r="Q67" s="33" t="s">
        <v>302</v>
      </c>
    </row>
    <row r="68" spans="1:16" ht="17.25" thickBot="1" thickTop="1">
      <c r="A68" s="18"/>
      <c r="B68" s="86"/>
      <c r="C68" s="18"/>
      <c r="D68" s="18"/>
      <c r="E68" s="18"/>
      <c r="F68" s="317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1:17" ht="15.75" customHeight="1" thickTop="1">
      <c r="A69" s="348"/>
      <c r="B69" s="349" t="s">
        <v>122</v>
      </c>
      <c r="C69" s="35"/>
      <c r="D69" s="35"/>
      <c r="E69" s="35"/>
      <c r="F69" s="318"/>
      <c r="G69" s="28"/>
      <c r="H69" s="460"/>
      <c r="I69" s="460"/>
      <c r="J69" s="460"/>
      <c r="K69" s="460"/>
      <c r="L69" s="28"/>
      <c r="M69" s="460"/>
      <c r="N69" s="460"/>
      <c r="O69" s="460"/>
      <c r="P69" s="460"/>
      <c r="Q69" s="541"/>
    </row>
    <row r="70" spans="1:17" s="448" customFormat="1" ht="15.75" customHeight="1">
      <c r="A70" s="350">
        <v>1</v>
      </c>
      <c r="B70" s="351" t="s">
        <v>15</v>
      </c>
      <c r="C70" s="354">
        <v>4864994</v>
      </c>
      <c r="D70" s="39" t="s">
        <v>12</v>
      </c>
      <c r="E70" s="40" t="s">
        <v>339</v>
      </c>
      <c r="F70" s="360">
        <v>-1000</v>
      </c>
      <c r="G70" s="330">
        <v>996478</v>
      </c>
      <c r="H70" s="331">
        <v>998483</v>
      </c>
      <c r="I70" s="331">
        <f>G70-H70</f>
        <v>-2005</v>
      </c>
      <c r="J70" s="331">
        <f>$F70*I70</f>
        <v>2005000</v>
      </c>
      <c r="K70" s="331">
        <f>J70/1000000</f>
        <v>2.005</v>
      </c>
      <c r="L70" s="330">
        <v>998769</v>
      </c>
      <c r="M70" s="331">
        <v>998769</v>
      </c>
      <c r="N70" s="331">
        <f>L70-M70</f>
        <v>0</v>
      </c>
      <c r="O70" s="331">
        <f>$F70*N70</f>
        <v>0</v>
      </c>
      <c r="P70" s="331">
        <f>O70/1000000</f>
        <v>0</v>
      </c>
      <c r="Q70" s="452" t="s">
        <v>471</v>
      </c>
    </row>
    <row r="71" spans="1:17" s="448" customFormat="1" ht="15.75" customHeight="1">
      <c r="A71" s="350">
        <v>2</v>
      </c>
      <c r="B71" s="351" t="s">
        <v>16</v>
      </c>
      <c r="C71" s="354">
        <v>5295153</v>
      </c>
      <c r="D71" s="39" t="s">
        <v>12</v>
      </c>
      <c r="E71" s="40" t="s">
        <v>339</v>
      </c>
      <c r="F71" s="360">
        <v>-1000</v>
      </c>
      <c r="G71" s="330">
        <v>989764</v>
      </c>
      <c r="H71" s="331">
        <v>990265</v>
      </c>
      <c r="I71" s="331">
        <f>G71-H71</f>
        <v>-501</v>
      </c>
      <c r="J71" s="331">
        <f>$F71*I71</f>
        <v>501000</v>
      </c>
      <c r="K71" s="331">
        <f>J71/1000000</f>
        <v>0.501</v>
      </c>
      <c r="L71" s="330">
        <v>965182</v>
      </c>
      <c r="M71" s="331">
        <v>965182</v>
      </c>
      <c r="N71" s="331">
        <f>L71-M71</f>
        <v>0</v>
      </c>
      <c r="O71" s="331">
        <f>$F71*N71</f>
        <v>0</v>
      </c>
      <c r="P71" s="331">
        <f>O71/1000000</f>
        <v>0</v>
      </c>
      <c r="Q71" s="452" t="s">
        <v>473</v>
      </c>
    </row>
    <row r="72" spans="1:17" s="448" customFormat="1" ht="15.75" customHeight="1">
      <c r="A72" s="350"/>
      <c r="B72" s="351"/>
      <c r="C72" s="354"/>
      <c r="D72" s="39"/>
      <c r="E72" s="40"/>
      <c r="F72" s="360">
        <v>-1000</v>
      </c>
      <c r="G72" s="330">
        <v>997159</v>
      </c>
      <c r="H72" s="331">
        <v>997819</v>
      </c>
      <c r="I72" s="331">
        <f>G72-H72</f>
        <v>-660</v>
      </c>
      <c r="J72" s="331">
        <f>$F72*I72</f>
        <v>660000</v>
      </c>
      <c r="K72" s="331">
        <f>J72/1000000</f>
        <v>0.66</v>
      </c>
      <c r="L72" s="330"/>
      <c r="M72" s="331"/>
      <c r="N72" s="331"/>
      <c r="O72" s="331"/>
      <c r="P72" s="331"/>
      <c r="Q72" s="452"/>
    </row>
    <row r="73" spans="1:17" s="448" customFormat="1" ht="15">
      <c r="A73" s="350">
        <v>3</v>
      </c>
      <c r="B73" s="351" t="s">
        <v>17</v>
      </c>
      <c r="C73" s="354">
        <v>4865033</v>
      </c>
      <c r="D73" s="39" t="s">
        <v>12</v>
      </c>
      <c r="E73" s="40" t="s">
        <v>339</v>
      </c>
      <c r="F73" s="360">
        <v>-1000</v>
      </c>
      <c r="G73" s="330">
        <v>993444</v>
      </c>
      <c r="H73" s="331">
        <v>995268</v>
      </c>
      <c r="I73" s="331">
        <f>G73-H73</f>
        <v>-1824</v>
      </c>
      <c r="J73" s="331">
        <f>$F73*I73</f>
        <v>1824000</v>
      </c>
      <c r="K73" s="331">
        <f>J73/1000000</f>
        <v>1.824</v>
      </c>
      <c r="L73" s="330">
        <v>995831</v>
      </c>
      <c r="M73" s="331">
        <v>995831</v>
      </c>
      <c r="N73" s="331">
        <f>L73-M73</f>
        <v>0</v>
      </c>
      <c r="O73" s="331">
        <f>$F73*N73</f>
        <v>0</v>
      </c>
      <c r="P73" s="331">
        <f>O73/1000000</f>
        <v>0</v>
      </c>
      <c r="Q73" s="449"/>
    </row>
    <row r="74" spans="1:17" s="448" customFormat="1" ht="15">
      <c r="A74" s="350">
        <v>4</v>
      </c>
      <c r="B74" s="351" t="s">
        <v>162</v>
      </c>
      <c r="C74" s="354">
        <v>5100231</v>
      </c>
      <c r="D74" s="39" t="s">
        <v>12</v>
      </c>
      <c r="E74" s="40" t="s">
        <v>339</v>
      </c>
      <c r="F74" s="360">
        <v>-2000</v>
      </c>
      <c r="G74" s="330">
        <v>979776</v>
      </c>
      <c r="H74" s="331">
        <v>981294</v>
      </c>
      <c r="I74" s="331">
        <f>G74-H74</f>
        <v>-1518</v>
      </c>
      <c r="J74" s="331">
        <f>$F74*I74</f>
        <v>3036000</v>
      </c>
      <c r="K74" s="331">
        <f>J74/1000000</f>
        <v>3.036</v>
      </c>
      <c r="L74" s="330">
        <v>971220</v>
      </c>
      <c r="M74" s="331">
        <v>971220</v>
      </c>
      <c r="N74" s="331">
        <f>L74-M74</f>
        <v>0</v>
      </c>
      <c r="O74" s="331">
        <f>$F74*N74</f>
        <v>0</v>
      </c>
      <c r="P74" s="331">
        <f>O74/1000000</f>
        <v>0</v>
      </c>
      <c r="Q74" s="486"/>
    </row>
    <row r="75" spans="1:17" s="448" customFormat="1" ht="15.75" customHeight="1">
      <c r="A75" s="350"/>
      <c r="B75" s="352" t="s">
        <v>123</v>
      </c>
      <c r="C75" s="354"/>
      <c r="D75" s="43"/>
      <c r="E75" s="43"/>
      <c r="F75" s="360"/>
      <c r="G75" s="330"/>
      <c r="H75" s="331"/>
      <c r="I75" s="469"/>
      <c r="J75" s="469"/>
      <c r="K75" s="469"/>
      <c r="L75" s="330"/>
      <c r="M75" s="469"/>
      <c r="N75" s="469"/>
      <c r="O75" s="469"/>
      <c r="P75" s="469"/>
      <c r="Q75" s="452"/>
    </row>
    <row r="76" spans="1:17" s="448" customFormat="1" ht="15.75" customHeight="1">
      <c r="A76" s="350">
        <v>5</v>
      </c>
      <c r="B76" s="351" t="s">
        <v>124</v>
      </c>
      <c r="C76" s="354">
        <v>4864978</v>
      </c>
      <c r="D76" s="39" t="s">
        <v>12</v>
      </c>
      <c r="E76" s="40" t="s">
        <v>339</v>
      </c>
      <c r="F76" s="360">
        <v>-1000</v>
      </c>
      <c r="G76" s="330">
        <v>3943</v>
      </c>
      <c r="H76" s="331">
        <v>2018</v>
      </c>
      <c r="I76" s="469">
        <f aca="true" t="shared" si="12" ref="I76:I81">G76-H76</f>
        <v>1925</v>
      </c>
      <c r="J76" s="469">
        <f aca="true" t="shared" si="13" ref="J76:J81">$F76*I76</f>
        <v>-1925000</v>
      </c>
      <c r="K76" s="469">
        <f aca="true" t="shared" si="14" ref="K76:K81">J76/1000000</f>
        <v>-1.925</v>
      </c>
      <c r="L76" s="330">
        <v>998809</v>
      </c>
      <c r="M76" s="331">
        <v>998809</v>
      </c>
      <c r="N76" s="469">
        <f aca="true" t="shared" si="15" ref="N76:N81">L76-M76</f>
        <v>0</v>
      </c>
      <c r="O76" s="469">
        <f aca="true" t="shared" si="16" ref="O76:O81">$F76*N76</f>
        <v>0</v>
      </c>
      <c r="P76" s="469">
        <f aca="true" t="shared" si="17" ref="P76:P81">O76/1000000</f>
        <v>0</v>
      </c>
      <c r="Q76" s="452"/>
    </row>
    <row r="77" spans="1:17" s="448" customFormat="1" ht="15.75" customHeight="1">
      <c r="A77" s="350">
        <v>6</v>
      </c>
      <c r="B77" s="351" t="s">
        <v>125</v>
      </c>
      <c r="C77" s="354">
        <v>5128449</v>
      </c>
      <c r="D77" s="39" t="s">
        <v>12</v>
      </c>
      <c r="E77" s="40" t="s">
        <v>339</v>
      </c>
      <c r="F77" s="360">
        <v>-1000</v>
      </c>
      <c r="G77" s="330">
        <v>994184</v>
      </c>
      <c r="H77" s="331">
        <v>994958</v>
      </c>
      <c r="I77" s="469">
        <f t="shared" si="12"/>
        <v>-774</v>
      </c>
      <c r="J77" s="469">
        <f t="shared" si="13"/>
        <v>774000</v>
      </c>
      <c r="K77" s="469">
        <f t="shared" si="14"/>
        <v>0.774</v>
      </c>
      <c r="L77" s="330">
        <v>997784</v>
      </c>
      <c r="M77" s="331">
        <v>997784</v>
      </c>
      <c r="N77" s="469">
        <f t="shared" si="15"/>
        <v>0</v>
      </c>
      <c r="O77" s="469">
        <f t="shared" si="16"/>
        <v>0</v>
      </c>
      <c r="P77" s="469">
        <f t="shared" si="17"/>
        <v>0</v>
      </c>
      <c r="Q77" s="452"/>
    </row>
    <row r="78" spans="1:17" s="448" customFormat="1" ht="15.75" customHeight="1">
      <c r="A78" s="350">
        <v>7</v>
      </c>
      <c r="B78" s="351" t="s">
        <v>126</v>
      </c>
      <c r="C78" s="354">
        <v>5295141</v>
      </c>
      <c r="D78" s="39" t="s">
        <v>12</v>
      </c>
      <c r="E78" s="40" t="s">
        <v>339</v>
      </c>
      <c r="F78" s="360">
        <v>-1000</v>
      </c>
      <c r="G78" s="330">
        <v>3905</v>
      </c>
      <c r="H78" s="331">
        <v>3140</v>
      </c>
      <c r="I78" s="469">
        <f t="shared" si="12"/>
        <v>765</v>
      </c>
      <c r="J78" s="469">
        <f t="shared" si="13"/>
        <v>-765000</v>
      </c>
      <c r="K78" s="469">
        <f t="shared" si="14"/>
        <v>-0.765</v>
      </c>
      <c r="L78" s="330">
        <v>999511</v>
      </c>
      <c r="M78" s="331">
        <v>999511</v>
      </c>
      <c r="N78" s="469">
        <f t="shared" si="15"/>
        <v>0</v>
      </c>
      <c r="O78" s="469">
        <f t="shared" si="16"/>
        <v>0</v>
      </c>
      <c r="P78" s="469">
        <f t="shared" si="17"/>
        <v>0</v>
      </c>
      <c r="Q78" s="452"/>
    </row>
    <row r="79" spans="1:17" s="448" customFormat="1" ht="15.75" customHeight="1">
      <c r="A79" s="350">
        <v>8</v>
      </c>
      <c r="B79" s="351" t="s">
        <v>127</v>
      </c>
      <c r="C79" s="354">
        <v>4865167</v>
      </c>
      <c r="D79" s="39" t="s">
        <v>12</v>
      </c>
      <c r="E79" s="40" t="s">
        <v>339</v>
      </c>
      <c r="F79" s="360">
        <v>-1000</v>
      </c>
      <c r="G79" s="330">
        <v>1655</v>
      </c>
      <c r="H79" s="267">
        <v>1655</v>
      </c>
      <c r="I79" s="469">
        <f t="shared" si="12"/>
        <v>0</v>
      </c>
      <c r="J79" s="469">
        <f t="shared" si="13"/>
        <v>0</v>
      </c>
      <c r="K79" s="469">
        <f t="shared" si="14"/>
        <v>0</v>
      </c>
      <c r="L79" s="330">
        <v>980809</v>
      </c>
      <c r="M79" s="331">
        <v>980809</v>
      </c>
      <c r="N79" s="469">
        <f t="shared" si="15"/>
        <v>0</v>
      </c>
      <c r="O79" s="469">
        <f t="shared" si="16"/>
        <v>0</v>
      </c>
      <c r="P79" s="469">
        <f t="shared" si="17"/>
        <v>0</v>
      </c>
      <c r="Q79" s="452"/>
    </row>
    <row r="80" spans="1:17" s="496" customFormat="1" ht="15">
      <c r="A80" s="788">
        <v>9</v>
      </c>
      <c r="B80" s="789" t="s">
        <v>128</v>
      </c>
      <c r="C80" s="790">
        <v>5295134</v>
      </c>
      <c r="D80" s="61" t="s">
        <v>12</v>
      </c>
      <c r="E80" s="62" t="s">
        <v>339</v>
      </c>
      <c r="F80" s="360">
        <v>-1000</v>
      </c>
      <c r="G80" s="330">
        <v>990713</v>
      </c>
      <c r="H80" s="331">
        <v>991698</v>
      </c>
      <c r="I80" s="469">
        <f t="shared" si="12"/>
        <v>-985</v>
      </c>
      <c r="J80" s="469">
        <f t="shared" si="13"/>
        <v>985000</v>
      </c>
      <c r="K80" s="469">
        <f t="shared" si="14"/>
        <v>0.985</v>
      </c>
      <c r="L80" s="330">
        <v>937188</v>
      </c>
      <c r="M80" s="331">
        <v>937188</v>
      </c>
      <c r="N80" s="469">
        <f t="shared" si="15"/>
        <v>0</v>
      </c>
      <c r="O80" s="469">
        <f t="shared" si="16"/>
        <v>0</v>
      </c>
      <c r="P80" s="469">
        <f t="shared" si="17"/>
        <v>0</v>
      </c>
      <c r="Q80" s="791"/>
    </row>
    <row r="81" spans="1:17" s="448" customFormat="1" ht="15.75" customHeight="1">
      <c r="A81" s="350">
        <v>10</v>
      </c>
      <c r="B81" s="351" t="s">
        <v>129</v>
      </c>
      <c r="C81" s="354">
        <v>5295135</v>
      </c>
      <c r="D81" s="39" t="s">
        <v>12</v>
      </c>
      <c r="E81" s="40" t="s">
        <v>339</v>
      </c>
      <c r="F81" s="360">
        <v>-1000</v>
      </c>
      <c r="G81" s="330">
        <v>958260</v>
      </c>
      <c r="H81" s="331">
        <v>959237</v>
      </c>
      <c r="I81" s="331">
        <f t="shared" si="12"/>
        <v>-977</v>
      </c>
      <c r="J81" s="331">
        <f t="shared" si="13"/>
        <v>977000</v>
      </c>
      <c r="K81" s="331">
        <f t="shared" si="14"/>
        <v>0.977</v>
      </c>
      <c r="L81" s="330">
        <v>989486</v>
      </c>
      <c r="M81" s="331">
        <v>989486</v>
      </c>
      <c r="N81" s="331">
        <f t="shared" si="15"/>
        <v>0</v>
      </c>
      <c r="O81" s="331">
        <f t="shared" si="16"/>
        <v>0</v>
      </c>
      <c r="P81" s="331">
        <f t="shared" si="17"/>
        <v>0</v>
      </c>
      <c r="Q81" s="486"/>
    </row>
    <row r="82" spans="1:17" s="448" customFormat="1" ht="15.75" customHeight="1">
      <c r="A82" s="350"/>
      <c r="B82" s="353" t="s">
        <v>130</v>
      </c>
      <c r="C82" s="354"/>
      <c r="D82" s="39"/>
      <c r="E82" s="39"/>
      <c r="F82" s="360"/>
      <c r="G82" s="330"/>
      <c r="H82" s="331"/>
      <c r="I82" s="469"/>
      <c r="J82" s="469"/>
      <c r="K82" s="469"/>
      <c r="L82" s="330"/>
      <c r="M82" s="469"/>
      <c r="N82" s="469"/>
      <c r="O82" s="469"/>
      <c r="P82" s="469"/>
      <c r="Q82" s="452"/>
    </row>
    <row r="83" spans="1:17" s="448" customFormat="1" ht="15.75" customHeight="1">
      <c r="A83" s="350">
        <v>11</v>
      </c>
      <c r="B83" s="351" t="s">
        <v>131</v>
      </c>
      <c r="C83" s="354">
        <v>5295129</v>
      </c>
      <c r="D83" s="39" t="s">
        <v>12</v>
      </c>
      <c r="E83" s="40" t="s">
        <v>339</v>
      </c>
      <c r="F83" s="360">
        <v>-1000</v>
      </c>
      <c r="G83" s="330">
        <v>973630</v>
      </c>
      <c r="H83" s="331">
        <v>976131</v>
      </c>
      <c r="I83" s="469">
        <f>G83-H83</f>
        <v>-2501</v>
      </c>
      <c r="J83" s="469">
        <f>$F83*I83</f>
        <v>2501000</v>
      </c>
      <c r="K83" s="469">
        <f>J83/1000000</f>
        <v>2.501</v>
      </c>
      <c r="L83" s="330">
        <v>989820</v>
      </c>
      <c r="M83" s="331">
        <v>989820</v>
      </c>
      <c r="N83" s="469">
        <f>L83-M83</f>
        <v>0</v>
      </c>
      <c r="O83" s="469">
        <f>$F83*N83</f>
        <v>0</v>
      </c>
      <c r="P83" s="469">
        <f>O83/1000000</f>
        <v>0</v>
      </c>
      <c r="Q83" s="452"/>
    </row>
    <row r="84" spans="1:17" s="448" customFormat="1" ht="15.75" customHeight="1">
      <c r="A84" s="350"/>
      <c r="B84" s="351"/>
      <c r="C84" s="354"/>
      <c r="D84" s="39"/>
      <c r="E84" s="40"/>
      <c r="F84" s="360">
        <v>-1000</v>
      </c>
      <c r="G84" s="330">
        <v>994954</v>
      </c>
      <c r="H84" s="331">
        <v>994954</v>
      </c>
      <c r="I84" s="469">
        <f>G84-H84</f>
        <v>0</v>
      </c>
      <c r="J84" s="469">
        <f>$F84*I84</f>
        <v>0</v>
      </c>
      <c r="K84" s="469">
        <f>J84/1000000</f>
        <v>0</v>
      </c>
      <c r="L84" s="330"/>
      <c r="M84" s="331"/>
      <c r="N84" s="469"/>
      <c r="O84" s="469"/>
      <c r="P84" s="469"/>
      <c r="Q84" s="452"/>
    </row>
    <row r="85" spans="1:17" s="448" customFormat="1" ht="15.75" customHeight="1">
      <c r="A85" s="350">
        <v>12</v>
      </c>
      <c r="B85" s="351" t="s">
        <v>132</v>
      </c>
      <c r="C85" s="354">
        <v>4864917</v>
      </c>
      <c r="D85" s="39" t="s">
        <v>12</v>
      </c>
      <c r="E85" s="40" t="s">
        <v>339</v>
      </c>
      <c r="F85" s="360">
        <v>-1000</v>
      </c>
      <c r="G85" s="330">
        <v>958183</v>
      </c>
      <c r="H85" s="331">
        <v>959491</v>
      </c>
      <c r="I85" s="469">
        <f>G85-H85</f>
        <v>-1308</v>
      </c>
      <c r="J85" s="469">
        <f>$F85*I85</f>
        <v>1308000</v>
      </c>
      <c r="K85" s="469">
        <f>J85/1000000</f>
        <v>1.308</v>
      </c>
      <c r="L85" s="330">
        <v>827844</v>
      </c>
      <c r="M85" s="331">
        <v>827885</v>
      </c>
      <c r="N85" s="469">
        <f>L85-M85</f>
        <v>-41</v>
      </c>
      <c r="O85" s="469">
        <f>$F85*N85</f>
        <v>41000</v>
      </c>
      <c r="P85" s="469">
        <f>O85/1000000</f>
        <v>0.041</v>
      </c>
      <c r="Q85" s="452"/>
    </row>
    <row r="86" spans="1:17" s="448" customFormat="1" ht="15.75" customHeight="1">
      <c r="A86" s="350"/>
      <c r="B86" s="352" t="s">
        <v>133</v>
      </c>
      <c r="C86" s="354"/>
      <c r="D86" s="43"/>
      <c r="E86" s="43"/>
      <c r="F86" s="360"/>
      <c r="G86" s="330"/>
      <c r="H86" s="331"/>
      <c r="I86" s="469"/>
      <c r="J86" s="469"/>
      <c r="K86" s="469"/>
      <c r="L86" s="330"/>
      <c r="M86" s="469"/>
      <c r="N86" s="469"/>
      <c r="O86" s="469"/>
      <c r="P86" s="469"/>
      <c r="Q86" s="452"/>
    </row>
    <row r="87" spans="1:17" s="448" customFormat="1" ht="19.5" customHeight="1">
      <c r="A87" s="350">
        <v>13</v>
      </c>
      <c r="B87" s="351" t="s">
        <v>134</v>
      </c>
      <c r="C87" s="354">
        <v>4865053</v>
      </c>
      <c r="D87" s="39" t="s">
        <v>12</v>
      </c>
      <c r="E87" s="40" t="s">
        <v>339</v>
      </c>
      <c r="F87" s="360">
        <v>-1000</v>
      </c>
      <c r="G87" s="330">
        <v>23262</v>
      </c>
      <c r="H87" s="331">
        <v>23701</v>
      </c>
      <c r="I87" s="469">
        <f>G87-H87</f>
        <v>-439</v>
      </c>
      <c r="J87" s="469">
        <f>$F87*I87</f>
        <v>439000</v>
      </c>
      <c r="K87" s="469">
        <f>J87/1000000</f>
        <v>0.439</v>
      </c>
      <c r="L87" s="330">
        <v>33503</v>
      </c>
      <c r="M87" s="331">
        <v>33503</v>
      </c>
      <c r="N87" s="469">
        <f>L87-M87</f>
        <v>0</v>
      </c>
      <c r="O87" s="469">
        <f>$F87*N87</f>
        <v>0</v>
      </c>
      <c r="P87" s="469">
        <f>O87/1000000</f>
        <v>0</v>
      </c>
      <c r="Q87" s="463"/>
    </row>
    <row r="88" spans="1:17" s="448" customFormat="1" ht="19.5" customHeight="1">
      <c r="A88" s="350">
        <v>14</v>
      </c>
      <c r="B88" s="351" t="s">
        <v>135</v>
      </c>
      <c r="C88" s="354">
        <v>5128445</v>
      </c>
      <c r="D88" s="39" t="s">
        <v>12</v>
      </c>
      <c r="E88" s="40" t="s">
        <v>339</v>
      </c>
      <c r="F88" s="360">
        <v>-1000</v>
      </c>
      <c r="G88" s="330">
        <v>16481</v>
      </c>
      <c r="H88" s="331">
        <v>12321</v>
      </c>
      <c r="I88" s="331">
        <f>G88-H88</f>
        <v>4160</v>
      </c>
      <c r="J88" s="331">
        <f>$F88*I88</f>
        <v>-4160000</v>
      </c>
      <c r="K88" s="331">
        <f>J88/1000000</f>
        <v>-4.16</v>
      </c>
      <c r="L88" s="330">
        <v>136</v>
      </c>
      <c r="M88" s="331">
        <v>136</v>
      </c>
      <c r="N88" s="331">
        <f>L88-M88</f>
        <v>0</v>
      </c>
      <c r="O88" s="331">
        <f>$F88*N88</f>
        <v>0</v>
      </c>
      <c r="P88" s="331">
        <f>O88/1000000</f>
        <v>0</v>
      </c>
      <c r="Q88" s="463"/>
    </row>
    <row r="89" spans="1:17" s="448" customFormat="1" ht="19.5" customHeight="1">
      <c r="A89" s="350">
        <v>15</v>
      </c>
      <c r="B89" s="351" t="s">
        <v>403</v>
      </c>
      <c r="C89" s="354">
        <v>5295165</v>
      </c>
      <c r="D89" s="39" t="s">
        <v>12</v>
      </c>
      <c r="E89" s="40" t="s">
        <v>339</v>
      </c>
      <c r="F89" s="360">
        <v>-1000</v>
      </c>
      <c r="G89" s="330">
        <v>983054</v>
      </c>
      <c r="H89" s="331">
        <v>985293</v>
      </c>
      <c r="I89" s="331">
        <f>G89-H89</f>
        <v>-2239</v>
      </c>
      <c r="J89" s="331">
        <f>$F89*I89</f>
        <v>2239000</v>
      </c>
      <c r="K89" s="331">
        <f>J89/1000000</f>
        <v>2.239</v>
      </c>
      <c r="L89" s="330">
        <v>919565</v>
      </c>
      <c r="M89" s="331">
        <v>919565</v>
      </c>
      <c r="N89" s="331">
        <f>L89-M89</f>
        <v>0</v>
      </c>
      <c r="O89" s="331">
        <f>$F89*N89</f>
        <v>0</v>
      </c>
      <c r="P89" s="331">
        <f>O89/1000000</f>
        <v>0</v>
      </c>
      <c r="Q89" s="463"/>
    </row>
    <row r="90" spans="1:17" s="448" customFormat="1" ht="14.25" customHeight="1">
      <c r="A90" s="350"/>
      <c r="B90" s="353" t="s">
        <v>140</v>
      </c>
      <c r="C90" s="354"/>
      <c r="D90" s="39"/>
      <c r="E90" s="39"/>
      <c r="F90" s="360"/>
      <c r="G90" s="379"/>
      <c r="H90" s="331"/>
      <c r="I90" s="331"/>
      <c r="J90" s="331"/>
      <c r="K90" s="331"/>
      <c r="L90" s="379"/>
      <c r="M90" s="331"/>
      <c r="N90" s="331"/>
      <c r="O90" s="331"/>
      <c r="P90" s="331"/>
      <c r="Q90" s="452"/>
    </row>
    <row r="91" spans="1:17" s="491" customFormat="1" ht="15.75" thickBot="1">
      <c r="A91" s="705">
        <v>16</v>
      </c>
      <c r="B91" s="794" t="s">
        <v>141</v>
      </c>
      <c r="C91" s="355">
        <v>4865087</v>
      </c>
      <c r="D91" s="87" t="s">
        <v>12</v>
      </c>
      <c r="E91" s="494" t="s">
        <v>339</v>
      </c>
      <c r="F91" s="355">
        <v>100</v>
      </c>
      <c r="G91" s="450">
        <v>0</v>
      </c>
      <c r="H91" s="451">
        <v>0</v>
      </c>
      <c r="I91" s="451">
        <f>G91-H91</f>
        <v>0</v>
      </c>
      <c r="J91" s="451">
        <f>$F91*I91</f>
        <v>0</v>
      </c>
      <c r="K91" s="451">
        <f>J91/1000000</f>
        <v>0</v>
      </c>
      <c r="L91" s="450">
        <v>0</v>
      </c>
      <c r="M91" s="451">
        <v>0</v>
      </c>
      <c r="N91" s="451">
        <f>L91-M91</f>
        <v>0</v>
      </c>
      <c r="O91" s="451">
        <f>$F91*N91</f>
        <v>0</v>
      </c>
      <c r="P91" s="451">
        <f>O91/1000000</f>
        <v>0</v>
      </c>
      <c r="Q91" s="795"/>
    </row>
    <row r="92" spans="1:17" ht="18.75" thickTop="1">
      <c r="A92" s="448"/>
      <c r="B92" s="293" t="s">
        <v>243</v>
      </c>
      <c r="C92" s="448"/>
      <c r="D92" s="448"/>
      <c r="E92" s="448"/>
      <c r="F92" s="586"/>
      <c r="G92" s="448"/>
      <c r="H92" s="448"/>
      <c r="I92" s="542"/>
      <c r="J92" s="542"/>
      <c r="K92" s="149">
        <f>SUM(K70:K91)</f>
        <v>10.399000000000001</v>
      </c>
      <c r="L92" s="488"/>
      <c r="M92" s="448"/>
      <c r="N92" s="542"/>
      <c r="O92" s="542"/>
      <c r="P92" s="149">
        <f>SUM(P70:P91)</f>
        <v>0.041</v>
      </c>
      <c r="Q92" s="448"/>
    </row>
    <row r="93" spans="2:16" ht="18">
      <c r="B93" s="293"/>
      <c r="F93" s="191"/>
      <c r="I93" s="16"/>
      <c r="J93" s="16"/>
      <c r="K93" s="19"/>
      <c r="L93" s="17"/>
      <c r="N93" s="16"/>
      <c r="O93" s="16"/>
      <c r="P93" s="295"/>
    </row>
    <row r="94" spans="2:16" ht="18">
      <c r="B94" s="293" t="s">
        <v>143</v>
      </c>
      <c r="F94" s="191"/>
      <c r="I94" s="16"/>
      <c r="J94" s="16"/>
      <c r="K94" s="347">
        <f>SUM(K92:K93)</f>
        <v>10.399000000000001</v>
      </c>
      <c r="L94" s="17"/>
      <c r="N94" s="16"/>
      <c r="O94" s="16"/>
      <c r="P94" s="347">
        <f>SUM(P92:P93)</f>
        <v>0.041</v>
      </c>
    </row>
    <row r="95" spans="6:16" ht="15">
      <c r="F95" s="191"/>
      <c r="I95" s="16"/>
      <c r="J95" s="16"/>
      <c r="K95" s="19"/>
      <c r="L95" s="17"/>
      <c r="N95" s="16"/>
      <c r="O95" s="16"/>
      <c r="P95" s="19"/>
    </row>
    <row r="96" spans="6:16" ht="15">
      <c r="F96" s="191"/>
      <c r="I96" s="16"/>
      <c r="J96" s="16"/>
      <c r="K96" s="19"/>
      <c r="L96" s="17"/>
      <c r="N96" s="16"/>
      <c r="O96" s="16"/>
      <c r="P96" s="19"/>
    </row>
    <row r="97" spans="6:18" ht="15">
      <c r="F97" s="191"/>
      <c r="I97" s="16"/>
      <c r="J97" s="16"/>
      <c r="K97" s="19"/>
      <c r="L97" s="17"/>
      <c r="N97" s="16"/>
      <c r="O97" s="16"/>
      <c r="P97" s="19"/>
      <c r="Q97" s="246" t="str">
        <f>NDPL!Q1</f>
        <v>OCTOBER-2018</v>
      </c>
      <c r="R97" s="246"/>
    </row>
    <row r="98" spans="1:16" ht="18.75" thickBot="1">
      <c r="A98" s="306" t="s">
        <v>242</v>
      </c>
      <c r="F98" s="191"/>
      <c r="G98" s="6"/>
      <c r="H98" s="6"/>
      <c r="I98" s="45" t="s">
        <v>7</v>
      </c>
      <c r="J98" s="17"/>
      <c r="K98" s="17"/>
      <c r="L98" s="17"/>
      <c r="M98" s="17"/>
      <c r="N98" s="45" t="s">
        <v>389</v>
      </c>
      <c r="O98" s="17"/>
      <c r="P98" s="17"/>
    </row>
    <row r="99" spans="1:17" ht="48" customHeight="1" thickBot="1" thickTop="1">
      <c r="A99" s="34" t="s">
        <v>8</v>
      </c>
      <c r="B99" s="31" t="s">
        <v>9</v>
      </c>
      <c r="C99" s="32" t="s">
        <v>1</v>
      </c>
      <c r="D99" s="32" t="s">
        <v>2</v>
      </c>
      <c r="E99" s="32" t="s">
        <v>3</v>
      </c>
      <c r="F99" s="32" t="s">
        <v>10</v>
      </c>
      <c r="G99" s="34" t="str">
        <f>NDPL!G5</f>
        <v>FINAL READING 31/10/2018</v>
      </c>
      <c r="H99" s="32" t="str">
        <f>NDPL!H5</f>
        <v>INTIAL READING 1/10/2018</v>
      </c>
      <c r="I99" s="32" t="s">
        <v>4</v>
      </c>
      <c r="J99" s="32" t="s">
        <v>5</v>
      </c>
      <c r="K99" s="32" t="s">
        <v>6</v>
      </c>
      <c r="L99" s="34" t="str">
        <f>NDPL!G5</f>
        <v>FINAL READING 31/10/2018</v>
      </c>
      <c r="M99" s="32" t="str">
        <f>NDPL!H5</f>
        <v>INTIAL READING 1/10/2018</v>
      </c>
      <c r="N99" s="32" t="s">
        <v>4</v>
      </c>
      <c r="O99" s="32" t="s">
        <v>5</v>
      </c>
      <c r="P99" s="32" t="s">
        <v>6</v>
      </c>
      <c r="Q99" s="33" t="s">
        <v>302</v>
      </c>
    </row>
    <row r="100" spans="1:16" ht="17.25" thickBot="1" thickTop="1">
      <c r="A100" s="5"/>
      <c r="B100" s="42"/>
      <c r="C100" s="4"/>
      <c r="D100" s="4"/>
      <c r="E100" s="4"/>
      <c r="F100" s="319"/>
      <c r="G100" s="4"/>
      <c r="H100" s="4"/>
      <c r="I100" s="4"/>
      <c r="J100" s="4"/>
      <c r="K100" s="4"/>
      <c r="L100" s="18"/>
      <c r="M100" s="4"/>
      <c r="N100" s="4"/>
      <c r="O100" s="4"/>
      <c r="P100" s="4"/>
    </row>
    <row r="101" spans="1:17" ht="15.75" customHeight="1" thickTop="1">
      <c r="A101" s="348"/>
      <c r="B101" s="357" t="s">
        <v>31</v>
      </c>
      <c r="C101" s="358"/>
      <c r="D101" s="80"/>
      <c r="E101" s="88"/>
      <c r="F101" s="320"/>
      <c r="G101" s="30"/>
      <c r="H101" s="23"/>
      <c r="I101" s="24"/>
      <c r="J101" s="24"/>
      <c r="K101" s="24"/>
      <c r="L101" s="22"/>
      <c r="M101" s="23"/>
      <c r="N101" s="24"/>
      <c r="O101" s="24"/>
      <c r="P101" s="24"/>
      <c r="Q101" s="145"/>
    </row>
    <row r="102" spans="1:17" s="448" customFormat="1" ht="15.75" customHeight="1">
      <c r="A102" s="350">
        <v>1</v>
      </c>
      <c r="B102" s="351" t="s">
        <v>32</v>
      </c>
      <c r="C102" s="354">
        <v>4864791</v>
      </c>
      <c r="D102" s="456" t="s">
        <v>12</v>
      </c>
      <c r="E102" s="457" t="s">
        <v>339</v>
      </c>
      <c r="F102" s="360">
        <v>-266.67</v>
      </c>
      <c r="G102" s="330">
        <v>1000608</v>
      </c>
      <c r="H102" s="267">
        <v>999851</v>
      </c>
      <c r="I102" s="267">
        <f>G102-H102</f>
        <v>757</v>
      </c>
      <c r="J102" s="267">
        <f>$F102*I102</f>
        <v>-201869.19</v>
      </c>
      <c r="K102" s="267">
        <f>J102/1000000</f>
        <v>-0.20186919</v>
      </c>
      <c r="L102" s="330">
        <v>999999</v>
      </c>
      <c r="M102" s="267">
        <v>999999</v>
      </c>
      <c r="N102" s="267">
        <f>L102-M102</f>
        <v>0</v>
      </c>
      <c r="O102" s="267">
        <f>$F102*N102</f>
        <v>0</v>
      </c>
      <c r="P102" s="267">
        <f>O102/1000000</f>
        <v>0</v>
      </c>
      <c r="Q102" s="482"/>
    </row>
    <row r="103" spans="1:17" s="448" customFormat="1" ht="15.75" customHeight="1">
      <c r="A103" s="350">
        <v>2</v>
      </c>
      <c r="B103" s="351" t="s">
        <v>33</v>
      </c>
      <c r="C103" s="354">
        <v>5128405</v>
      </c>
      <c r="D103" s="39" t="s">
        <v>12</v>
      </c>
      <c r="E103" s="40" t="s">
        <v>339</v>
      </c>
      <c r="F103" s="360">
        <v>-500</v>
      </c>
      <c r="G103" s="330">
        <v>7562</v>
      </c>
      <c r="H103" s="331">
        <v>7279</v>
      </c>
      <c r="I103" s="267">
        <f>G103-H103</f>
        <v>283</v>
      </c>
      <c r="J103" s="267">
        <f aca="true" t="shared" si="18" ref="J103:J111">$F103*I103</f>
        <v>-141500</v>
      </c>
      <c r="K103" s="267">
        <f aca="true" t="shared" si="19" ref="K103:K111">J103/1000000</f>
        <v>-0.1415</v>
      </c>
      <c r="L103" s="330">
        <v>1767</v>
      </c>
      <c r="M103" s="331">
        <v>1767</v>
      </c>
      <c r="N103" s="331">
        <f>L103-M103</f>
        <v>0</v>
      </c>
      <c r="O103" s="331">
        <f aca="true" t="shared" si="20" ref="O103:O111">$F103*N103</f>
        <v>0</v>
      </c>
      <c r="P103" s="331">
        <f aca="true" t="shared" si="21" ref="P103:P111">O103/1000000</f>
        <v>0</v>
      </c>
      <c r="Q103" s="452"/>
    </row>
    <row r="104" spans="1:17" s="448" customFormat="1" ht="15.75" customHeight="1">
      <c r="A104" s="350"/>
      <c r="B104" s="353" t="s">
        <v>368</v>
      </c>
      <c r="C104" s="354"/>
      <c r="D104" s="39"/>
      <c r="E104" s="40"/>
      <c r="F104" s="360"/>
      <c r="G104" s="380"/>
      <c r="H104" s="267"/>
      <c r="I104" s="267"/>
      <c r="J104" s="267"/>
      <c r="K104" s="267"/>
      <c r="L104" s="330"/>
      <c r="M104" s="331"/>
      <c r="N104" s="331"/>
      <c r="O104" s="331"/>
      <c r="P104" s="331"/>
      <c r="Q104" s="452"/>
    </row>
    <row r="105" spans="1:17" s="448" customFormat="1" ht="15">
      <c r="A105" s="350">
        <v>3</v>
      </c>
      <c r="B105" s="316" t="s">
        <v>108</v>
      </c>
      <c r="C105" s="354">
        <v>4865107</v>
      </c>
      <c r="D105" s="43" t="s">
        <v>12</v>
      </c>
      <c r="E105" s="40" t="s">
        <v>339</v>
      </c>
      <c r="F105" s="360">
        <v>-266.66</v>
      </c>
      <c r="G105" s="330">
        <v>3807</v>
      </c>
      <c r="H105" s="331">
        <v>3838</v>
      </c>
      <c r="I105" s="267">
        <f>G105-H105</f>
        <v>-31</v>
      </c>
      <c r="J105" s="267">
        <f>$F105*I105</f>
        <v>8266.460000000001</v>
      </c>
      <c r="K105" s="267">
        <f>J105/1000000</f>
        <v>0.008266460000000002</v>
      </c>
      <c r="L105" s="330">
        <v>2196</v>
      </c>
      <c r="M105" s="331">
        <v>2198</v>
      </c>
      <c r="N105" s="331">
        <f>L105-M105</f>
        <v>-2</v>
      </c>
      <c r="O105" s="331">
        <f>$F105*N105</f>
        <v>533.32</v>
      </c>
      <c r="P105" s="331">
        <f>O105/1000000</f>
        <v>0.00053332</v>
      </c>
      <c r="Q105" s="483"/>
    </row>
    <row r="106" spans="1:17" s="448" customFormat="1" ht="15.75" customHeight="1">
      <c r="A106" s="350">
        <v>4</v>
      </c>
      <c r="B106" s="351" t="s">
        <v>109</v>
      </c>
      <c r="C106" s="354">
        <v>4865137</v>
      </c>
      <c r="D106" s="39" t="s">
        <v>12</v>
      </c>
      <c r="E106" s="40" t="s">
        <v>339</v>
      </c>
      <c r="F106" s="360">
        <v>-100</v>
      </c>
      <c r="G106" s="330">
        <v>80063</v>
      </c>
      <c r="H106" s="331">
        <v>79831</v>
      </c>
      <c r="I106" s="267">
        <f>G106-H106</f>
        <v>232</v>
      </c>
      <c r="J106" s="267">
        <f t="shared" si="18"/>
        <v>-23200</v>
      </c>
      <c r="K106" s="267">
        <f t="shared" si="19"/>
        <v>-0.0232</v>
      </c>
      <c r="L106" s="330">
        <v>149421</v>
      </c>
      <c r="M106" s="331">
        <v>149368</v>
      </c>
      <c r="N106" s="331">
        <f>L106-M106</f>
        <v>53</v>
      </c>
      <c r="O106" s="331">
        <f t="shared" si="20"/>
        <v>-5300</v>
      </c>
      <c r="P106" s="331">
        <f t="shared" si="21"/>
        <v>-0.0053</v>
      </c>
      <c r="Q106" s="452"/>
    </row>
    <row r="107" spans="1:17" s="448" customFormat="1" ht="15">
      <c r="A107" s="350">
        <v>5</v>
      </c>
      <c r="B107" s="351" t="s">
        <v>110</v>
      </c>
      <c r="C107" s="354">
        <v>4865136</v>
      </c>
      <c r="D107" s="39" t="s">
        <v>12</v>
      </c>
      <c r="E107" s="40" t="s">
        <v>339</v>
      </c>
      <c r="F107" s="360">
        <v>-200</v>
      </c>
      <c r="G107" s="330">
        <v>999405</v>
      </c>
      <c r="H107" s="331">
        <v>999679</v>
      </c>
      <c r="I107" s="267">
        <f>G107-H107</f>
        <v>-274</v>
      </c>
      <c r="J107" s="267">
        <f>$F107*I107</f>
        <v>54800</v>
      </c>
      <c r="K107" s="267">
        <f>J107/1000000</f>
        <v>0.0548</v>
      </c>
      <c r="L107" s="330">
        <v>998999</v>
      </c>
      <c r="M107" s="331">
        <v>998987</v>
      </c>
      <c r="N107" s="331">
        <f>L107-M107</f>
        <v>12</v>
      </c>
      <c r="O107" s="331">
        <f>$F107*N107</f>
        <v>-2400</v>
      </c>
      <c r="P107" s="331">
        <f>O107/1000000</f>
        <v>-0.0024</v>
      </c>
      <c r="Q107" s="777" t="s">
        <v>466</v>
      </c>
    </row>
    <row r="108" spans="1:17" s="448" customFormat="1" ht="18">
      <c r="A108" s="350">
        <v>6</v>
      </c>
      <c r="B108" s="351" t="s">
        <v>111</v>
      </c>
      <c r="C108" s="354">
        <v>5295200</v>
      </c>
      <c r="D108" s="39" t="s">
        <v>12</v>
      </c>
      <c r="E108" s="40" t="s">
        <v>339</v>
      </c>
      <c r="F108" s="360">
        <v>-200</v>
      </c>
      <c r="G108" s="440">
        <v>52254</v>
      </c>
      <c r="H108" s="466">
        <v>51928</v>
      </c>
      <c r="I108" s="415">
        <f>G108-H108</f>
        <v>326</v>
      </c>
      <c r="J108" s="415">
        <f>$F108*I108</f>
        <v>-65200</v>
      </c>
      <c r="K108" s="415">
        <f>J108/1000000</f>
        <v>-0.0652</v>
      </c>
      <c r="L108" s="440">
        <v>124666</v>
      </c>
      <c r="M108" s="466">
        <v>124527</v>
      </c>
      <c r="N108" s="412">
        <f>L108-M108</f>
        <v>139</v>
      </c>
      <c r="O108" s="412">
        <f>$F108*N108</f>
        <v>-27800</v>
      </c>
      <c r="P108" s="412">
        <f>O108/1000000</f>
        <v>-0.0278</v>
      </c>
      <c r="Q108" s="697"/>
    </row>
    <row r="109" spans="1:17" s="448" customFormat="1" ht="15">
      <c r="A109" s="350">
        <v>7</v>
      </c>
      <c r="B109" s="351" t="s">
        <v>112</v>
      </c>
      <c r="C109" s="354">
        <v>4865050</v>
      </c>
      <c r="D109" s="39" t="s">
        <v>12</v>
      </c>
      <c r="E109" s="40" t="s">
        <v>339</v>
      </c>
      <c r="F109" s="360">
        <v>-800</v>
      </c>
      <c r="G109" s="330">
        <v>19895</v>
      </c>
      <c r="H109" s="331">
        <v>19818</v>
      </c>
      <c r="I109" s="267">
        <f aca="true" t="shared" si="22" ref="I109:I114">G109-H109</f>
        <v>77</v>
      </c>
      <c r="J109" s="267">
        <f t="shared" si="18"/>
        <v>-61600</v>
      </c>
      <c r="K109" s="267">
        <f t="shared" si="19"/>
        <v>-0.0616</v>
      </c>
      <c r="L109" s="330">
        <v>14520</v>
      </c>
      <c r="M109" s="331">
        <v>14513</v>
      </c>
      <c r="N109" s="331">
        <f aca="true" t="shared" si="23" ref="N109:N114">L109-M109</f>
        <v>7</v>
      </c>
      <c r="O109" s="331">
        <f t="shared" si="20"/>
        <v>-5600</v>
      </c>
      <c r="P109" s="331">
        <f t="shared" si="21"/>
        <v>-0.0056</v>
      </c>
      <c r="Q109" s="463"/>
    </row>
    <row r="110" spans="1:17" s="448" customFormat="1" ht="15.75" customHeight="1">
      <c r="A110" s="350">
        <v>8</v>
      </c>
      <c r="B110" s="351" t="s">
        <v>364</v>
      </c>
      <c r="C110" s="354">
        <v>4865004</v>
      </c>
      <c r="D110" s="39" t="s">
        <v>12</v>
      </c>
      <c r="E110" s="40" t="s">
        <v>339</v>
      </c>
      <c r="F110" s="360">
        <v>-800</v>
      </c>
      <c r="G110" s="330">
        <v>1851</v>
      </c>
      <c r="H110" s="331">
        <v>1816</v>
      </c>
      <c r="I110" s="267">
        <f>G110-H110</f>
        <v>35</v>
      </c>
      <c r="J110" s="267">
        <f>$F110*I110</f>
        <v>-28000</v>
      </c>
      <c r="K110" s="267">
        <f>J110/1000000</f>
        <v>-0.028</v>
      </c>
      <c r="L110" s="330">
        <v>705</v>
      </c>
      <c r="M110" s="331">
        <v>697</v>
      </c>
      <c r="N110" s="331">
        <f>L110-M110</f>
        <v>8</v>
      </c>
      <c r="O110" s="331">
        <f>$F110*N110</f>
        <v>-6400</v>
      </c>
      <c r="P110" s="331">
        <f>O110/1000000</f>
        <v>-0.0064</v>
      </c>
      <c r="Q110" s="483" t="s">
        <v>458</v>
      </c>
    </row>
    <row r="111" spans="1:17" s="448" customFormat="1" ht="15.75" customHeight="1">
      <c r="A111" s="350">
        <v>9</v>
      </c>
      <c r="B111" s="351" t="s">
        <v>386</v>
      </c>
      <c r="C111" s="354">
        <v>5128434</v>
      </c>
      <c r="D111" s="39" t="s">
        <v>12</v>
      </c>
      <c r="E111" s="40" t="s">
        <v>339</v>
      </c>
      <c r="F111" s="360">
        <v>-800</v>
      </c>
      <c r="G111" s="330">
        <v>969028</v>
      </c>
      <c r="H111" s="331">
        <v>969298</v>
      </c>
      <c r="I111" s="267">
        <f t="shared" si="22"/>
        <v>-270</v>
      </c>
      <c r="J111" s="267">
        <f t="shared" si="18"/>
        <v>216000</v>
      </c>
      <c r="K111" s="267">
        <f t="shared" si="19"/>
        <v>0.216</v>
      </c>
      <c r="L111" s="330">
        <v>985959</v>
      </c>
      <c r="M111" s="331">
        <v>985969</v>
      </c>
      <c r="N111" s="331">
        <f t="shared" si="23"/>
        <v>-10</v>
      </c>
      <c r="O111" s="331">
        <f t="shared" si="20"/>
        <v>8000</v>
      </c>
      <c r="P111" s="331">
        <f t="shared" si="21"/>
        <v>0.008</v>
      </c>
      <c r="Q111" s="452"/>
    </row>
    <row r="112" spans="1:17" s="448" customFormat="1" ht="15.75" customHeight="1">
      <c r="A112" s="350">
        <v>10</v>
      </c>
      <c r="B112" s="351" t="s">
        <v>385</v>
      </c>
      <c r="C112" s="354">
        <v>4864998</v>
      </c>
      <c r="D112" s="39" t="s">
        <v>12</v>
      </c>
      <c r="E112" s="40" t="s">
        <v>339</v>
      </c>
      <c r="F112" s="360">
        <v>-800</v>
      </c>
      <c r="G112" s="330">
        <v>972242</v>
      </c>
      <c r="H112" s="331">
        <v>972480</v>
      </c>
      <c r="I112" s="267">
        <f>G112-H112</f>
        <v>-238</v>
      </c>
      <c r="J112" s="267">
        <f>$F112*I112</f>
        <v>190400</v>
      </c>
      <c r="K112" s="267">
        <f>J112/1000000</f>
        <v>0.1904</v>
      </c>
      <c r="L112" s="330">
        <v>986539</v>
      </c>
      <c r="M112" s="331">
        <v>986612</v>
      </c>
      <c r="N112" s="331">
        <f>L112-M112</f>
        <v>-73</v>
      </c>
      <c r="O112" s="331">
        <f>$F112*N112</f>
        <v>58400</v>
      </c>
      <c r="P112" s="331">
        <f>O112/1000000</f>
        <v>0.0584</v>
      </c>
      <c r="Q112" s="452"/>
    </row>
    <row r="113" spans="1:17" s="448" customFormat="1" ht="15.75" customHeight="1">
      <c r="A113" s="350">
        <v>11</v>
      </c>
      <c r="B113" s="351" t="s">
        <v>379</v>
      </c>
      <c r="C113" s="354">
        <v>4864993</v>
      </c>
      <c r="D113" s="161" t="s">
        <v>12</v>
      </c>
      <c r="E113" s="249" t="s">
        <v>339</v>
      </c>
      <c r="F113" s="360">
        <v>-800</v>
      </c>
      <c r="G113" s="330">
        <v>981357</v>
      </c>
      <c r="H113" s="331">
        <v>981858</v>
      </c>
      <c r="I113" s="267">
        <f>G113-H113</f>
        <v>-501</v>
      </c>
      <c r="J113" s="267">
        <f>$F113*I113</f>
        <v>400800</v>
      </c>
      <c r="K113" s="267">
        <f>J113/1000000</f>
        <v>0.4008</v>
      </c>
      <c r="L113" s="330">
        <v>992674</v>
      </c>
      <c r="M113" s="331">
        <v>992706</v>
      </c>
      <c r="N113" s="331">
        <f>L113-M113</f>
        <v>-32</v>
      </c>
      <c r="O113" s="331">
        <f>$F113*N113</f>
        <v>25600</v>
      </c>
      <c r="P113" s="331">
        <f>O113/1000000</f>
        <v>0.0256</v>
      </c>
      <c r="Q113" s="453"/>
    </row>
    <row r="114" spans="1:17" s="448" customFormat="1" ht="15.75" customHeight="1">
      <c r="A114" s="350">
        <v>12</v>
      </c>
      <c r="B114" s="351" t="s">
        <v>421</v>
      </c>
      <c r="C114" s="354">
        <v>5128447</v>
      </c>
      <c r="D114" s="161" t="s">
        <v>12</v>
      </c>
      <c r="E114" s="249" t="s">
        <v>339</v>
      </c>
      <c r="F114" s="360">
        <v>-800</v>
      </c>
      <c r="G114" s="330">
        <v>971954</v>
      </c>
      <c r="H114" s="331">
        <v>972415</v>
      </c>
      <c r="I114" s="267">
        <f t="shared" si="22"/>
        <v>-461</v>
      </c>
      <c r="J114" s="267">
        <f>$F114*I114</f>
        <v>368800</v>
      </c>
      <c r="K114" s="267">
        <f>J114/1000000</f>
        <v>0.3688</v>
      </c>
      <c r="L114" s="330">
        <v>994421</v>
      </c>
      <c r="M114" s="331">
        <v>994427</v>
      </c>
      <c r="N114" s="331">
        <f t="shared" si="23"/>
        <v>-6</v>
      </c>
      <c r="O114" s="331">
        <f>$F114*N114</f>
        <v>4800</v>
      </c>
      <c r="P114" s="331">
        <f>O114/1000000</f>
        <v>0.0048</v>
      </c>
      <c r="Q114" s="484"/>
    </row>
    <row r="115" spans="1:17" s="448" customFormat="1" ht="15.75" customHeight="1">
      <c r="A115" s="350"/>
      <c r="B115" s="352" t="s">
        <v>369</v>
      </c>
      <c r="C115" s="354"/>
      <c r="D115" s="43"/>
      <c r="E115" s="43"/>
      <c r="F115" s="360"/>
      <c r="G115" s="380"/>
      <c r="H115" s="267"/>
      <c r="I115" s="267"/>
      <c r="J115" s="267"/>
      <c r="K115" s="267"/>
      <c r="L115" s="330"/>
      <c r="M115" s="331"/>
      <c r="N115" s="331"/>
      <c r="O115" s="331"/>
      <c r="P115" s="331"/>
      <c r="Q115" s="452"/>
    </row>
    <row r="116" spans="1:17" s="448" customFormat="1" ht="15.75" customHeight="1">
      <c r="A116" s="350">
        <v>13</v>
      </c>
      <c r="B116" s="351" t="s">
        <v>113</v>
      </c>
      <c r="C116" s="354">
        <v>4864951</v>
      </c>
      <c r="D116" s="39" t="s">
        <v>12</v>
      </c>
      <c r="E116" s="40" t="s">
        <v>339</v>
      </c>
      <c r="F116" s="360">
        <v>-1000</v>
      </c>
      <c r="G116" s="330">
        <v>965185</v>
      </c>
      <c r="H116" s="331">
        <v>966152</v>
      </c>
      <c r="I116" s="267">
        <f>G116-H116</f>
        <v>-967</v>
      </c>
      <c r="J116" s="267">
        <f>$F116*I116</f>
        <v>967000</v>
      </c>
      <c r="K116" s="267">
        <f>J116/1000000</f>
        <v>0.967</v>
      </c>
      <c r="L116" s="330">
        <v>31711</v>
      </c>
      <c r="M116" s="331">
        <v>31712</v>
      </c>
      <c r="N116" s="331">
        <f>L116-M116</f>
        <v>-1</v>
      </c>
      <c r="O116" s="331">
        <f>$F116*N116</f>
        <v>1000</v>
      </c>
      <c r="P116" s="331">
        <f>O116/1000000</f>
        <v>0.001</v>
      </c>
      <c r="Q116" s="452"/>
    </row>
    <row r="117" spans="1:17" s="448" customFormat="1" ht="15.75" customHeight="1">
      <c r="A117" s="350">
        <v>14</v>
      </c>
      <c r="B117" s="351" t="s">
        <v>114</v>
      </c>
      <c r="C117" s="354">
        <v>4865016</v>
      </c>
      <c r="D117" s="39" t="s">
        <v>12</v>
      </c>
      <c r="E117" s="40" t="s">
        <v>339</v>
      </c>
      <c r="F117" s="360">
        <v>-800</v>
      </c>
      <c r="G117" s="330">
        <v>7</v>
      </c>
      <c r="H117" s="331">
        <v>7</v>
      </c>
      <c r="I117" s="267">
        <f>G117-H117</f>
        <v>0</v>
      </c>
      <c r="J117" s="267">
        <f>$F117*I117</f>
        <v>0</v>
      </c>
      <c r="K117" s="267">
        <f>J117/1000000</f>
        <v>0</v>
      </c>
      <c r="L117" s="330">
        <v>999722</v>
      </c>
      <c r="M117" s="331">
        <v>999722</v>
      </c>
      <c r="N117" s="331">
        <f>L117-M117</f>
        <v>0</v>
      </c>
      <c r="O117" s="331">
        <f>$F117*N117</f>
        <v>0</v>
      </c>
      <c r="P117" s="331">
        <f>O117/1000000</f>
        <v>0</v>
      </c>
      <c r="Q117" s="464"/>
    </row>
    <row r="118" spans="1:17" s="448" customFormat="1" ht="15.75" customHeight="1">
      <c r="A118" s="350"/>
      <c r="B118" s="353" t="s">
        <v>115</v>
      </c>
      <c r="C118" s="354"/>
      <c r="D118" s="39"/>
      <c r="E118" s="39"/>
      <c r="F118" s="360"/>
      <c r="G118" s="380"/>
      <c r="H118" s="267"/>
      <c r="I118" s="267"/>
      <c r="J118" s="267"/>
      <c r="K118" s="267"/>
      <c r="L118" s="330"/>
      <c r="M118" s="331"/>
      <c r="N118" s="331"/>
      <c r="O118" s="331"/>
      <c r="P118" s="331"/>
      <c r="Q118" s="452"/>
    </row>
    <row r="119" spans="1:17" s="448" customFormat="1" ht="15.75" customHeight="1">
      <c r="A119" s="350">
        <v>15</v>
      </c>
      <c r="B119" s="316" t="s">
        <v>43</v>
      </c>
      <c r="C119" s="354">
        <v>4864843</v>
      </c>
      <c r="D119" s="43" t="s">
        <v>12</v>
      </c>
      <c r="E119" s="40" t="s">
        <v>339</v>
      </c>
      <c r="F119" s="360">
        <v>-1000</v>
      </c>
      <c r="G119" s="330">
        <v>1906</v>
      </c>
      <c r="H119" s="331">
        <v>1919</v>
      </c>
      <c r="I119" s="267">
        <f>G119-H119</f>
        <v>-13</v>
      </c>
      <c r="J119" s="267">
        <f>$F119*I119</f>
        <v>13000</v>
      </c>
      <c r="K119" s="267">
        <f>J119/1000000</f>
        <v>0.013</v>
      </c>
      <c r="L119" s="330">
        <v>28636</v>
      </c>
      <c r="M119" s="331">
        <v>28604</v>
      </c>
      <c r="N119" s="331">
        <f>L119-M119</f>
        <v>32</v>
      </c>
      <c r="O119" s="331">
        <f>$F119*N119</f>
        <v>-32000</v>
      </c>
      <c r="P119" s="331">
        <f>O119/1000000</f>
        <v>-0.032</v>
      </c>
      <c r="Q119" s="452"/>
    </row>
    <row r="120" spans="1:17" s="448" customFormat="1" ht="15.75" customHeight="1">
      <c r="A120" s="350">
        <v>16</v>
      </c>
      <c r="B120" s="351" t="s">
        <v>44</v>
      </c>
      <c r="C120" s="354">
        <v>5295123</v>
      </c>
      <c r="D120" s="39" t="s">
        <v>12</v>
      </c>
      <c r="E120" s="40" t="s">
        <v>339</v>
      </c>
      <c r="F120" s="360">
        <v>-100</v>
      </c>
      <c r="G120" s="330">
        <v>14089</v>
      </c>
      <c r="H120" s="331">
        <v>13737</v>
      </c>
      <c r="I120" s="331">
        <f>G120-H120</f>
        <v>352</v>
      </c>
      <c r="J120" s="331">
        <f>$F120*I120</f>
        <v>-35200</v>
      </c>
      <c r="K120" s="331">
        <f>J120/1000000</f>
        <v>-0.0352</v>
      </c>
      <c r="L120" s="330">
        <v>26449</v>
      </c>
      <c r="M120" s="331">
        <v>26590</v>
      </c>
      <c r="N120" s="331">
        <f>L120-M120</f>
        <v>-141</v>
      </c>
      <c r="O120" s="331">
        <f>$F120*N120</f>
        <v>14100</v>
      </c>
      <c r="P120" s="331">
        <f>O120/1000000</f>
        <v>0.0141</v>
      </c>
      <c r="Q120" s="452"/>
    </row>
    <row r="121" spans="1:17" s="448" customFormat="1" ht="15.75" customHeight="1">
      <c r="A121" s="350"/>
      <c r="B121" s="353" t="s">
        <v>45</v>
      </c>
      <c r="C121" s="354"/>
      <c r="D121" s="39"/>
      <c r="E121" s="39"/>
      <c r="F121" s="360"/>
      <c r="G121" s="380"/>
      <c r="H121" s="267"/>
      <c r="I121" s="267"/>
      <c r="J121" s="267"/>
      <c r="K121" s="267"/>
      <c r="L121" s="330"/>
      <c r="M121" s="331"/>
      <c r="N121" s="331"/>
      <c r="O121" s="331"/>
      <c r="P121" s="331"/>
      <c r="Q121" s="452"/>
    </row>
    <row r="122" spans="1:17" s="448" customFormat="1" ht="15.75" customHeight="1">
      <c r="A122" s="350">
        <v>17</v>
      </c>
      <c r="B122" s="351" t="s">
        <v>80</v>
      </c>
      <c r="C122" s="354">
        <v>4865169</v>
      </c>
      <c r="D122" s="39" t="s">
        <v>12</v>
      </c>
      <c r="E122" s="40" t="s">
        <v>339</v>
      </c>
      <c r="F122" s="360">
        <v>-1000</v>
      </c>
      <c r="G122" s="330">
        <v>1272</v>
      </c>
      <c r="H122" s="331">
        <v>1272</v>
      </c>
      <c r="I122" s="267">
        <f>G122-H122</f>
        <v>0</v>
      </c>
      <c r="J122" s="267">
        <f>$F122*I122</f>
        <v>0</v>
      </c>
      <c r="K122" s="267">
        <f>J122/1000000</f>
        <v>0</v>
      </c>
      <c r="L122" s="330">
        <v>61277</v>
      </c>
      <c r="M122" s="331">
        <v>61277</v>
      </c>
      <c r="N122" s="331">
        <f>L122-M122</f>
        <v>0</v>
      </c>
      <c r="O122" s="331">
        <f>$F122*N122</f>
        <v>0</v>
      </c>
      <c r="P122" s="331">
        <f>O122/1000000</f>
        <v>0</v>
      </c>
      <c r="Q122" s="452"/>
    </row>
    <row r="123" spans="1:17" s="448" customFormat="1" ht="15.75" customHeight="1">
      <c r="A123" s="350"/>
      <c r="B123" s="352" t="s">
        <v>48</v>
      </c>
      <c r="C123" s="338"/>
      <c r="D123" s="43"/>
      <c r="E123" s="43"/>
      <c r="F123" s="360"/>
      <c r="G123" s="380"/>
      <c r="H123" s="792"/>
      <c r="I123" s="792"/>
      <c r="J123" s="792"/>
      <c r="K123" s="267"/>
      <c r="L123" s="330"/>
      <c r="M123" s="469"/>
      <c r="N123" s="469"/>
      <c r="O123" s="469"/>
      <c r="P123" s="331"/>
      <c r="Q123" s="181"/>
    </row>
    <row r="124" spans="1:17" s="448" customFormat="1" ht="15.75" customHeight="1">
      <c r="A124" s="350"/>
      <c r="B124" s="352" t="s">
        <v>49</v>
      </c>
      <c r="C124" s="338"/>
      <c r="D124" s="43"/>
      <c r="E124" s="43"/>
      <c r="F124" s="360"/>
      <c r="G124" s="380"/>
      <c r="H124" s="792"/>
      <c r="I124" s="792"/>
      <c r="J124" s="792"/>
      <c r="K124" s="267"/>
      <c r="L124" s="330"/>
      <c r="M124" s="469"/>
      <c r="N124" s="469"/>
      <c r="O124" s="469"/>
      <c r="P124" s="331"/>
      <c r="Q124" s="181"/>
    </row>
    <row r="125" spans="1:17" s="448" customFormat="1" ht="15.75" customHeight="1">
      <c r="A125" s="356"/>
      <c r="B125" s="359" t="s">
        <v>62</v>
      </c>
      <c r="C125" s="354"/>
      <c r="D125" s="43"/>
      <c r="E125" s="43"/>
      <c r="F125" s="360"/>
      <c r="G125" s="380"/>
      <c r="H125" s="267"/>
      <c r="I125" s="267"/>
      <c r="J125" s="267"/>
      <c r="K125" s="267"/>
      <c r="L125" s="330"/>
      <c r="M125" s="331"/>
      <c r="N125" s="331"/>
      <c r="O125" s="331"/>
      <c r="P125" s="331"/>
      <c r="Q125" s="181"/>
    </row>
    <row r="126" spans="1:17" s="448" customFormat="1" ht="17.25" customHeight="1">
      <c r="A126" s="350">
        <v>18</v>
      </c>
      <c r="B126" s="495" t="s">
        <v>63</v>
      </c>
      <c r="C126" s="354">
        <v>4865088</v>
      </c>
      <c r="D126" s="39" t="s">
        <v>12</v>
      </c>
      <c r="E126" s="40" t="s">
        <v>339</v>
      </c>
      <c r="F126" s="360">
        <v>-166.66</v>
      </c>
      <c r="G126" s="330">
        <v>1425</v>
      </c>
      <c r="H126" s="331">
        <v>1425</v>
      </c>
      <c r="I126" s="267">
        <f>G126-H126</f>
        <v>0</v>
      </c>
      <c r="J126" s="267">
        <f>$F126*I126</f>
        <v>0</v>
      </c>
      <c r="K126" s="267">
        <f>J126/1000000</f>
        <v>0</v>
      </c>
      <c r="L126" s="330">
        <v>6669</v>
      </c>
      <c r="M126" s="331">
        <v>6669</v>
      </c>
      <c r="N126" s="331">
        <f>L126-M126</f>
        <v>0</v>
      </c>
      <c r="O126" s="331">
        <f>$F126*N126</f>
        <v>0</v>
      </c>
      <c r="P126" s="331">
        <f>O126/1000000</f>
        <v>0</v>
      </c>
      <c r="Q126" s="483"/>
    </row>
    <row r="127" spans="1:17" s="448" customFormat="1" ht="15.75" customHeight="1">
      <c r="A127" s="350">
        <v>19</v>
      </c>
      <c r="B127" s="495" t="s">
        <v>64</v>
      </c>
      <c r="C127" s="354">
        <v>4902579</v>
      </c>
      <c r="D127" s="39" t="s">
        <v>12</v>
      </c>
      <c r="E127" s="40" t="s">
        <v>339</v>
      </c>
      <c r="F127" s="360">
        <v>-500</v>
      </c>
      <c r="G127" s="330">
        <v>999895</v>
      </c>
      <c r="H127" s="331">
        <v>999890</v>
      </c>
      <c r="I127" s="267">
        <f>G127-H127</f>
        <v>5</v>
      </c>
      <c r="J127" s="267">
        <f>$F127*I127</f>
        <v>-2500</v>
      </c>
      <c r="K127" s="267">
        <f>J127/1000000</f>
        <v>-0.0025</v>
      </c>
      <c r="L127" s="330">
        <v>1186</v>
      </c>
      <c r="M127" s="331">
        <v>1186</v>
      </c>
      <c r="N127" s="331">
        <f>L127-M127</f>
        <v>0</v>
      </c>
      <c r="O127" s="331">
        <f>$F127*N127</f>
        <v>0</v>
      </c>
      <c r="P127" s="331">
        <f>O127/1000000</f>
        <v>0</v>
      </c>
      <c r="Q127" s="452"/>
    </row>
    <row r="128" spans="1:17" s="448" customFormat="1" ht="15.75" customHeight="1">
      <c r="A128" s="350">
        <v>20</v>
      </c>
      <c r="B128" s="495" t="s">
        <v>65</v>
      </c>
      <c r="C128" s="354">
        <v>4902585</v>
      </c>
      <c r="D128" s="39" t="s">
        <v>12</v>
      </c>
      <c r="E128" s="40" t="s">
        <v>339</v>
      </c>
      <c r="F128" s="360">
        <v>-666.67</v>
      </c>
      <c r="G128" s="330">
        <v>1839</v>
      </c>
      <c r="H128" s="331">
        <v>1627</v>
      </c>
      <c r="I128" s="267">
        <f>G128-H128</f>
        <v>212</v>
      </c>
      <c r="J128" s="267">
        <f>$F128*I128</f>
        <v>-141334.03999999998</v>
      </c>
      <c r="K128" s="267">
        <f>J128/1000000</f>
        <v>-0.14133403999999997</v>
      </c>
      <c r="L128" s="330">
        <v>155</v>
      </c>
      <c r="M128" s="331">
        <v>155</v>
      </c>
      <c r="N128" s="331">
        <f>L128-M128</f>
        <v>0</v>
      </c>
      <c r="O128" s="331">
        <f>$F128*N128</f>
        <v>0</v>
      </c>
      <c r="P128" s="331">
        <f>O128/1000000</f>
        <v>0</v>
      </c>
      <c r="Q128" s="452"/>
    </row>
    <row r="129" spans="1:17" s="448" customFormat="1" ht="15.75" customHeight="1">
      <c r="A129" s="350">
        <v>21</v>
      </c>
      <c r="B129" s="495" t="s">
        <v>66</v>
      </c>
      <c r="C129" s="354">
        <v>4865072</v>
      </c>
      <c r="D129" s="39" t="s">
        <v>12</v>
      </c>
      <c r="E129" s="40" t="s">
        <v>339</v>
      </c>
      <c r="F129" s="700">
        <v>-666.666666666667</v>
      </c>
      <c r="G129" s="330">
        <v>4795</v>
      </c>
      <c r="H129" s="331">
        <v>4606</v>
      </c>
      <c r="I129" s="267">
        <f>G129-H129</f>
        <v>189</v>
      </c>
      <c r="J129" s="267">
        <f>$F129*I129</f>
        <v>-126000.00000000006</v>
      </c>
      <c r="K129" s="267">
        <f>J129/1000000</f>
        <v>-0.12600000000000006</v>
      </c>
      <c r="L129" s="330">
        <v>1459</v>
      </c>
      <c r="M129" s="331">
        <v>1459</v>
      </c>
      <c r="N129" s="331">
        <f>L129-M129</f>
        <v>0</v>
      </c>
      <c r="O129" s="331">
        <f>$F129*N129</f>
        <v>0</v>
      </c>
      <c r="P129" s="331">
        <f>O129/1000000</f>
        <v>0</v>
      </c>
      <c r="Q129" s="452"/>
    </row>
    <row r="130" spans="1:17" s="448" customFormat="1" ht="15.75" customHeight="1">
      <c r="A130" s="350"/>
      <c r="B130" s="359" t="s">
        <v>31</v>
      </c>
      <c r="C130" s="354"/>
      <c r="D130" s="43"/>
      <c r="E130" s="43"/>
      <c r="F130" s="360"/>
      <c r="G130" s="380"/>
      <c r="H130" s="267"/>
      <c r="I130" s="267"/>
      <c r="J130" s="267"/>
      <c r="K130" s="267"/>
      <c r="L130" s="330"/>
      <c r="M130" s="331"/>
      <c r="N130" s="331"/>
      <c r="O130" s="331"/>
      <c r="P130" s="331"/>
      <c r="Q130" s="452"/>
    </row>
    <row r="131" spans="1:17" s="448" customFormat="1" ht="15.75" customHeight="1">
      <c r="A131" s="350">
        <v>22</v>
      </c>
      <c r="B131" s="793" t="s">
        <v>67</v>
      </c>
      <c r="C131" s="354">
        <v>4864797</v>
      </c>
      <c r="D131" s="39" t="s">
        <v>12</v>
      </c>
      <c r="E131" s="40" t="s">
        <v>339</v>
      </c>
      <c r="F131" s="360">
        <v>-100</v>
      </c>
      <c r="G131" s="330">
        <v>34141</v>
      </c>
      <c r="H131" s="331">
        <v>30285</v>
      </c>
      <c r="I131" s="267">
        <f>G131-H131</f>
        <v>3856</v>
      </c>
      <c r="J131" s="267">
        <f>$F131*I131</f>
        <v>-385600</v>
      </c>
      <c r="K131" s="267">
        <f>J131/1000000</f>
        <v>-0.3856</v>
      </c>
      <c r="L131" s="330">
        <v>1823</v>
      </c>
      <c r="M131" s="331">
        <v>1823</v>
      </c>
      <c r="N131" s="331">
        <f>L131-M131</f>
        <v>0</v>
      </c>
      <c r="O131" s="331">
        <f>$F131*N131</f>
        <v>0</v>
      </c>
      <c r="P131" s="331">
        <f>O131/1000000</f>
        <v>0</v>
      </c>
      <c r="Q131" s="452"/>
    </row>
    <row r="132" spans="1:17" s="448" customFormat="1" ht="15.75" customHeight="1">
      <c r="A132" s="350">
        <v>23</v>
      </c>
      <c r="B132" s="793" t="s">
        <v>139</v>
      </c>
      <c r="C132" s="354">
        <v>4865086</v>
      </c>
      <c r="D132" s="39" t="s">
        <v>12</v>
      </c>
      <c r="E132" s="40" t="s">
        <v>339</v>
      </c>
      <c r="F132" s="360">
        <v>-100</v>
      </c>
      <c r="G132" s="330">
        <v>26245</v>
      </c>
      <c r="H132" s="331">
        <v>25768</v>
      </c>
      <c r="I132" s="267">
        <f>G132-H132</f>
        <v>477</v>
      </c>
      <c r="J132" s="267">
        <f>$F132*I132</f>
        <v>-47700</v>
      </c>
      <c r="K132" s="267">
        <f>J132/1000000</f>
        <v>-0.0477</v>
      </c>
      <c r="L132" s="330">
        <v>51562</v>
      </c>
      <c r="M132" s="331">
        <v>51561</v>
      </c>
      <c r="N132" s="331">
        <f>L132-M132</f>
        <v>1</v>
      </c>
      <c r="O132" s="331">
        <f>$F132*N132</f>
        <v>-100</v>
      </c>
      <c r="P132" s="331">
        <f>O132/1000000</f>
        <v>-0.0001</v>
      </c>
      <c r="Q132" s="452"/>
    </row>
    <row r="133" spans="1:17" s="448" customFormat="1" ht="15.75" customHeight="1">
      <c r="A133" s="350"/>
      <c r="B133" s="353" t="s">
        <v>68</v>
      </c>
      <c r="C133" s="354"/>
      <c r="D133" s="39"/>
      <c r="E133" s="39"/>
      <c r="F133" s="360"/>
      <c r="G133" s="380"/>
      <c r="H133" s="267"/>
      <c r="I133" s="267"/>
      <c r="J133" s="267"/>
      <c r="K133" s="267"/>
      <c r="L133" s="330"/>
      <c r="M133" s="331"/>
      <c r="N133" s="331"/>
      <c r="O133" s="331"/>
      <c r="P133" s="331"/>
      <c r="Q133" s="452"/>
    </row>
    <row r="134" spans="1:17" s="448" customFormat="1" ht="14.25" customHeight="1">
      <c r="A134" s="350">
        <v>24</v>
      </c>
      <c r="B134" s="351" t="s">
        <v>61</v>
      </c>
      <c r="C134" s="354">
        <v>4902568</v>
      </c>
      <c r="D134" s="39" t="s">
        <v>12</v>
      </c>
      <c r="E134" s="40" t="s">
        <v>339</v>
      </c>
      <c r="F134" s="360">
        <v>-100</v>
      </c>
      <c r="G134" s="330">
        <v>997466</v>
      </c>
      <c r="H134" s="331">
        <v>997498</v>
      </c>
      <c r="I134" s="267">
        <f>G134-H134</f>
        <v>-32</v>
      </c>
      <c r="J134" s="267">
        <f>$F134*I134</f>
        <v>3200</v>
      </c>
      <c r="K134" s="267">
        <f>J134/1000000</f>
        <v>0.0032</v>
      </c>
      <c r="L134" s="330">
        <v>3827</v>
      </c>
      <c r="M134" s="331">
        <v>3835</v>
      </c>
      <c r="N134" s="331">
        <f>L134-M134</f>
        <v>-8</v>
      </c>
      <c r="O134" s="331">
        <f>$F134*N134</f>
        <v>800</v>
      </c>
      <c r="P134" s="331">
        <f>O134/1000000</f>
        <v>0.0008</v>
      </c>
      <c r="Q134" s="452"/>
    </row>
    <row r="135" spans="1:17" s="448" customFormat="1" ht="15.75" customHeight="1">
      <c r="A135" s="350">
        <v>25</v>
      </c>
      <c r="B135" s="351" t="s">
        <v>69</v>
      </c>
      <c r="C135" s="354">
        <v>4902549</v>
      </c>
      <c r="D135" s="39" t="s">
        <v>12</v>
      </c>
      <c r="E135" s="40" t="s">
        <v>339</v>
      </c>
      <c r="F135" s="360">
        <v>-100</v>
      </c>
      <c r="G135" s="330">
        <v>999748</v>
      </c>
      <c r="H135" s="331">
        <v>999748</v>
      </c>
      <c r="I135" s="267">
        <f>G135-H135</f>
        <v>0</v>
      </c>
      <c r="J135" s="267">
        <f>$F135*I135</f>
        <v>0</v>
      </c>
      <c r="K135" s="267">
        <f>J135/1000000</f>
        <v>0</v>
      </c>
      <c r="L135" s="330">
        <v>999983</v>
      </c>
      <c r="M135" s="331">
        <v>999983</v>
      </c>
      <c r="N135" s="331">
        <f>L135-M135</f>
        <v>0</v>
      </c>
      <c r="O135" s="331">
        <f>$F135*N135</f>
        <v>0</v>
      </c>
      <c r="P135" s="331">
        <f>O135/1000000</f>
        <v>0</v>
      </c>
      <c r="Q135" s="464"/>
    </row>
    <row r="136" spans="1:17" s="448" customFormat="1" ht="15.75" customHeight="1">
      <c r="A136" s="350">
        <v>26</v>
      </c>
      <c r="B136" s="351" t="s">
        <v>81</v>
      </c>
      <c r="C136" s="354">
        <v>4902527</v>
      </c>
      <c r="D136" s="39" t="s">
        <v>12</v>
      </c>
      <c r="E136" s="40" t="s">
        <v>339</v>
      </c>
      <c r="F136" s="360">
        <v>-100</v>
      </c>
      <c r="G136" s="330">
        <v>225</v>
      </c>
      <c r="H136" s="331">
        <v>225</v>
      </c>
      <c r="I136" s="267">
        <f>G136-H136</f>
        <v>0</v>
      </c>
      <c r="J136" s="267">
        <f>$F136*I136</f>
        <v>0</v>
      </c>
      <c r="K136" s="267">
        <f>J136/1000000</f>
        <v>0</v>
      </c>
      <c r="L136" s="330">
        <v>999991</v>
      </c>
      <c r="M136" s="331">
        <v>999991</v>
      </c>
      <c r="N136" s="331">
        <f>L136-M136</f>
        <v>0</v>
      </c>
      <c r="O136" s="331">
        <f>$F136*N136</f>
        <v>0</v>
      </c>
      <c r="P136" s="331">
        <f>O136/1000000</f>
        <v>0</v>
      </c>
      <c r="Q136" s="452"/>
    </row>
    <row r="137" spans="1:17" s="448" customFormat="1" ht="15.75" customHeight="1">
      <c r="A137" s="350">
        <v>27</v>
      </c>
      <c r="B137" s="351" t="s">
        <v>70</v>
      </c>
      <c r="C137" s="354">
        <v>4902538</v>
      </c>
      <c r="D137" s="39" t="s">
        <v>12</v>
      </c>
      <c r="E137" s="40" t="s">
        <v>339</v>
      </c>
      <c r="F137" s="360">
        <v>-100</v>
      </c>
      <c r="G137" s="330">
        <v>999762</v>
      </c>
      <c r="H137" s="331">
        <v>999762</v>
      </c>
      <c r="I137" s="267">
        <f>G137-H137</f>
        <v>0</v>
      </c>
      <c r="J137" s="267">
        <f>$F137*I137</f>
        <v>0</v>
      </c>
      <c r="K137" s="267">
        <f>J137/1000000</f>
        <v>0</v>
      </c>
      <c r="L137" s="330">
        <v>999987</v>
      </c>
      <c r="M137" s="331">
        <v>999987</v>
      </c>
      <c r="N137" s="331">
        <f>L137-M137</f>
        <v>0</v>
      </c>
      <c r="O137" s="331">
        <f>$F137*N137</f>
        <v>0</v>
      </c>
      <c r="P137" s="331">
        <f>O137/1000000</f>
        <v>0</v>
      </c>
      <c r="Q137" s="452"/>
    </row>
    <row r="138" spans="1:17" s="448" customFormat="1" ht="15.75" customHeight="1">
      <c r="A138" s="350"/>
      <c r="B138" s="353" t="s">
        <v>71</v>
      </c>
      <c r="C138" s="354"/>
      <c r="D138" s="39"/>
      <c r="E138" s="39"/>
      <c r="F138" s="360"/>
      <c r="G138" s="380"/>
      <c r="H138" s="267"/>
      <c r="I138" s="267"/>
      <c r="J138" s="267"/>
      <c r="K138" s="267"/>
      <c r="L138" s="330"/>
      <c r="M138" s="331"/>
      <c r="N138" s="331"/>
      <c r="O138" s="331"/>
      <c r="P138" s="331"/>
      <c r="Q138" s="452"/>
    </row>
    <row r="139" spans="1:17" s="448" customFormat="1" ht="15.75" customHeight="1">
      <c r="A139" s="350">
        <v>28</v>
      </c>
      <c r="B139" s="351" t="s">
        <v>72</v>
      </c>
      <c r="C139" s="354">
        <v>4902540</v>
      </c>
      <c r="D139" s="39" t="s">
        <v>12</v>
      </c>
      <c r="E139" s="40" t="s">
        <v>339</v>
      </c>
      <c r="F139" s="360">
        <v>-100</v>
      </c>
      <c r="G139" s="330">
        <v>6414</v>
      </c>
      <c r="H139" s="331">
        <v>6378</v>
      </c>
      <c r="I139" s="267">
        <f>G139-H139</f>
        <v>36</v>
      </c>
      <c r="J139" s="267">
        <f>$F139*I139</f>
        <v>-3600</v>
      </c>
      <c r="K139" s="267">
        <f>J139/1000000</f>
        <v>-0.0036</v>
      </c>
      <c r="L139" s="330">
        <v>10996</v>
      </c>
      <c r="M139" s="331">
        <v>10957</v>
      </c>
      <c r="N139" s="331">
        <f>L139-M139</f>
        <v>39</v>
      </c>
      <c r="O139" s="331">
        <f>$F139*N139</f>
        <v>-3900</v>
      </c>
      <c r="P139" s="331">
        <f>O139/1000000</f>
        <v>-0.0039</v>
      </c>
      <c r="Q139" s="464"/>
    </row>
    <row r="140" spans="1:17" s="448" customFormat="1" ht="15.75" customHeight="1">
      <c r="A140" s="350">
        <v>29</v>
      </c>
      <c r="B140" s="351" t="s">
        <v>73</v>
      </c>
      <c r="C140" s="354">
        <v>4902520</v>
      </c>
      <c r="D140" s="39" t="s">
        <v>12</v>
      </c>
      <c r="E140" s="40" t="s">
        <v>339</v>
      </c>
      <c r="F140" s="354">
        <v>-100</v>
      </c>
      <c r="G140" s="330">
        <v>4888</v>
      </c>
      <c r="H140" s="331">
        <v>4514</v>
      </c>
      <c r="I140" s="267">
        <f>G140-H140</f>
        <v>374</v>
      </c>
      <c r="J140" s="267">
        <f>$F140*I140</f>
        <v>-37400</v>
      </c>
      <c r="K140" s="267">
        <f>J140/1000000</f>
        <v>-0.0374</v>
      </c>
      <c r="L140" s="330">
        <v>375</v>
      </c>
      <c r="M140" s="331">
        <v>363</v>
      </c>
      <c r="N140" s="331">
        <f>L140-M140</f>
        <v>12</v>
      </c>
      <c r="O140" s="331">
        <f>$F140*N140</f>
        <v>-1200</v>
      </c>
      <c r="P140" s="331">
        <f>O140/1000000</f>
        <v>-0.0012</v>
      </c>
      <c r="Q140" s="691"/>
    </row>
    <row r="141" spans="1:17" s="491" customFormat="1" ht="15.75" customHeight="1" thickBot="1">
      <c r="A141" s="450">
        <v>30</v>
      </c>
      <c r="B141" s="695" t="s">
        <v>74</v>
      </c>
      <c r="C141" s="355">
        <v>4902536</v>
      </c>
      <c r="D141" s="87" t="s">
        <v>12</v>
      </c>
      <c r="E141" s="494" t="s">
        <v>339</v>
      </c>
      <c r="F141" s="355">
        <v>-100</v>
      </c>
      <c r="G141" s="450">
        <v>25116</v>
      </c>
      <c r="H141" s="451">
        <v>24458</v>
      </c>
      <c r="I141" s="451">
        <f>G141-H141</f>
        <v>658</v>
      </c>
      <c r="J141" s="451">
        <f>$F141*I141</f>
        <v>-65800</v>
      </c>
      <c r="K141" s="451">
        <f>J141/1000000</f>
        <v>-0.0658</v>
      </c>
      <c r="L141" s="450">
        <v>6186</v>
      </c>
      <c r="M141" s="451">
        <v>6140</v>
      </c>
      <c r="N141" s="451">
        <f>L141-M141</f>
        <v>46</v>
      </c>
      <c r="O141" s="451">
        <f>$F141*N141</f>
        <v>-4600</v>
      </c>
      <c r="P141" s="451">
        <f>O141/1000000</f>
        <v>-0.0046</v>
      </c>
      <c r="Q141" s="450"/>
    </row>
    <row r="142" ht="13.5" thickTop="1"/>
    <row r="143" spans="4:16" ht="16.5">
      <c r="D143" s="20"/>
      <c r="K143" s="404">
        <f>SUM(K102:K141)</f>
        <v>0.85576323</v>
      </c>
      <c r="L143" s="50"/>
      <c r="M143" s="50"/>
      <c r="N143" s="50"/>
      <c r="O143" s="50"/>
      <c r="P143" s="381">
        <f>SUM(P102:P141)</f>
        <v>0.02393332</v>
      </c>
    </row>
    <row r="144" spans="11:16" ht="14.25">
      <c r="K144" s="50"/>
      <c r="L144" s="50"/>
      <c r="M144" s="50"/>
      <c r="N144" s="50"/>
      <c r="O144" s="50"/>
      <c r="P144" s="50"/>
    </row>
    <row r="145" spans="11:16" ht="14.25">
      <c r="K145" s="50"/>
      <c r="L145" s="50"/>
      <c r="M145" s="50"/>
      <c r="N145" s="50"/>
      <c r="O145" s="50"/>
      <c r="P145" s="50"/>
    </row>
    <row r="146" spans="17:18" ht="12.75">
      <c r="Q146" s="390" t="str">
        <f>NDPL!Q1</f>
        <v>OCTOBER-2018</v>
      </c>
      <c r="R146" s="246"/>
    </row>
    <row r="147" ht="13.5" thickBot="1"/>
    <row r="148" spans="1:17" ht="44.25" customHeight="1">
      <c r="A148" s="323"/>
      <c r="B148" s="321" t="s">
        <v>144</v>
      </c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7"/>
    </row>
    <row r="149" spans="1:17" ht="19.5" customHeight="1">
      <c r="A149" s="226"/>
      <c r="B149" s="272" t="s">
        <v>145</v>
      </c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48"/>
    </row>
    <row r="150" spans="1:17" ht="19.5" customHeight="1">
      <c r="A150" s="226"/>
      <c r="B150" s="268" t="s">
        <v>244</v>
      </c>
      <c r="C150" s="17"/>
      <c r="D150" s="17"/>
      <c r="E150" s="17"/>
      <c r="F150" s="17"/>
      <c r="G150" s="17"/>
      <c r="H150" s="17"/>
      <c r="I150" s="17"/>
      <c r="J150" s="17"/>
      <c r="K150" s="195">
        <f>K61</f>
        <v>2.2583838000000007</v>
      </c>
      <c r="L150" s="195"/>
      <c r="M150" s="195"/>
      <c r="N150" s="195"/>
      <c r="O150" s="195"/>
      <c r="P150" s="195">
        <f>P61</f>
        <v>-3.7159749999999994</v>
      </c>
      <c r="Q150" s="48"/>
    </row>
    <row r="151" spans="1:17" ht="19.5" customHeight="1">
      <c r="A151" s="226"/>
      <c r="B151" s="268" t="s">
        <v>245</v>
      </c>
      <c r="C151" s="17"/>
      <c r="D151" s="17"/>
      <c r="E151" s="17"/>
      <c r="F151" s="17"/>
      <c r="G151" s="17"/>
      <c r="H151" s="17"/>
      <c r="I151" s="17"/>
      <c r="J151" s="17"/>
      <c r="K151" s="405">
        <f>K143</f>
        <v>0.85576323</v>
      </c>
      <c r="L151" s="195"/>
      <c r="M151" s="195"/>
      <c r="N151" s="195"/>
      <c r="O151" s="195"/>
      <c r="P151" s="195">
        <f>P143</f>
        <v>0.02393332</v>
      </c>
      <c r="Q151" s="48"/>
    </row>
    <row r="152" spans="1:17" ht="19.5" customHeight="1">
      <c r="A152" s="226"/>
      <c r="B152" s="268" t="s">
        <v>146</v>
      </c>
      <c r="C152" s="17"/>
      <c r="D152" s="17"/>
      <c r="E152" s="17"/>
      <c r="F152" s="17"/>
      <c r="G152" s="17"/>
      <c r="H152" s="17"/>
      <c r="I152" s="17"/>
      <c r="J152" s="17"/>
      <c r="K152" s="405">
        <f>'ROHTAK ROAD'!K42</f>
        <v>-1.3648125</v>
      </c>
      <c r="L152" s="195"/>
      <c r="M152" s="195"/>
      <c r="N152" s="195"/>
      <c r="O152" s="195"/>
      <c r="P152" s="405">
        <f>'ROHTAK ROAD'!P42</f>
        <v>0</v>
      </c>
      <c r="Q152" s="48"/>
    </row>
    <row r="153" spans="1:17" ht="19.5" customHeight="1">
      <c r="A153" s="226"/>
      <c r="B153" s="268" t="s">
        <v>147</v>
      </c>
      <c r="C153" s="17"/>
      <c r="D153" s="17"/>
      <c r="E153" s="17"/>
      <c r="F153" s="17"/>
      <c r="G153" s="17"/>
      <c r="H153" s="17"/>
      <c r="I153" s="17"/>
      <c r="J153" s="17"/>
      <c r="K153" s="405">
        <f>SUM(K150:K152)</f>
        <v>1.7493345300000007</v>
      </c>
      <c r="L153" s="195"/>
      <c r="M153" s="195"/>
      <c r="N153" s="195"/>
      <c r="O153" s="195"/>
      <c r="P153" s="405">
        <f>SUM(P150:P152)</f>
        <v>-3.6920416799999995</v>
      </c>
      <c r="Q153" s="48"/>
    </row>
    <row r="154" spans="1:17" ht="19.5" customHeight="1">
      <c r="A154" s="226"/>
      <c r="B154" s="272" t="s">
        <v>148</v>
      </c>
      <c r="C154" s="17"/>
      <c r="D154" s="17"/>
      <c r="E154" s="17"/>
      <c r="F154" s="17"/>
      <c r="G154" s="17"/>
      <c r="H154" s="17"/>
      <c r="I154" s="17"/>
      <c r="J154" s="17"/>
      <c r="K154" s="195"/>
      <c r="L154" s="195"/>
      <c r="M154" s="195"/>
      <c r="N154" s="195"/>
      <c r="O154" s="195"/>
      <c r="P154" s="195"/>
      <c r="Q154" s="48"/>
    </row>
    <row r="155" spans="1:17" ht="19.5" customHeight="1">
      <c r="A155" s="226"/>
      <c r="B155" s="268" t="s">
        <v>246</v>
      </c>
      <c r="C155" s="17"/>
      <c r="D155" s="17"/>
      <c r="E155" s="17"/>
      <c r="F155" s="17"/>
      <c r="G155" s="17"/>
      <c r="H155" s="17"/>
      <c r="I155" s="17"/>
      <c r="J155" s="17"/>
      <c r="K155" s="195">
        <f>K94</f>
        <v>10.399000000000001</v>
      </c>
      <c r="L155" s="195"/>
      <c r="M155" s="195"/>
      <c r="N155" s="195"/>
      <c r="O155" s="195"/>
      <c r="P155" s="195">
        <f>P94</f>
        <v>0.041</v>
      </c>
      <c r="Q155" s="48"/>
    </row>
    <row r="156" spans="1:17" ht="19.5" customHeight="1" thickBot="1">
      <c r="A156" s="227"/>
      <c r="B156" s="322" t="s">
        <v>149</v>
      </c>
      <c r="C156" s="49"/>
      <c r="D156" s="49"/>
      <c r="E156" s="49"/>
      <c r="F156" s="49"/>
      <c r="G156" s="49"/>
      <c r="H156" s="49"/>
      <c r="I156" s="49"/>
      <c r="J156" s="49"/>
      <c r="K156" s="406">
        <f>SUM(K153:K155)</f>
        <v>12.148334530000001</v>
      </c>
      <c r="L156" s="193"/>
      <c r="M156" s="193"/>
      <c r="N156" s="193"/>
      <c r="O156" s="193"/>
      <c r="P156" s="192">
        <f>SUM(P153:P155)</f>
        <v>-3.6510416799999996</v>
      </c>
      <c r="Q156" s="194"/>
    </row>
    <row r="157" ht="12.75">
      <c r="A157" s="226"/>
    </row>
    <row r="158" ht="12.75">
      <c r="A158" s="226"/>
    </row>
    <row r="159" ht="12.75">
      <c r="A159" s="226"/>
    </row>
    <row r="160" ht="13.5" thickBot="1">
      <c r="A160" s="227"/>
    </row>
    <row r="161" spans="1:17" ht="12.75">
      <c r="A161" s="220"/>
      <c r="B161" s="221"/>
      <c r="C161" s="221"/>
      <c r="D161" s="221"/>
      <c r="E161" s="221"/>
      <c r="F161" s="221"/>
      <c r="G161" s="221"/>
      <c r="H161" s="46"/>
      <c r="I161" s="46"/>
      <c r="J161" s="46"/>
      <c r="K161" s="46"/>
      <c r="L161" s="46"/>
      <c r="M161" s="46"/>
      <c r="N161" s="46"/>
      <c r="O161" s="46"/>
      <c r="P161" s="46"/>
      <c r="Q161" s="47"/>
    </row>
    <row r="162" spans="1:17" ht="23.25">
      <c r="A162" s="228" t="s">
        <v>320</v>
      </c>
      <c r="B162" s="212"/>
      <c r="C162" s="212"/>
      <c r="D162" s="212"/>
      <c r="E162" s="212"/>
      <c r="F162" s="212"/>
      <c r="G162" s="212"/>
      <c r="H162" s="17"/>
      <c r="I162" s="17"/>
      <c r="J162" s="17"/>
      <c r="K162" s="17"/>
      <c r="L162" s="17"/>
      <c r="M162" s="17"/>
      <c r="N162" s="17"/>
      <c r="O162" s="17"/>
      <c r="P162" s="17"/>
      <c r="Q162" s="48"/>
    </row>
    <row r="163" spans="1:17" ht="12.75">
      <c r="A163" s="222"/>
      <c r="B163" s="212"/>
      <c r="C163" s="212"/>
      <c r="D163" s="212"/>
      <c r="E163" s="212"/>
      <c r="F163" s="212"/>
      <c r="G163" s="212"/>
      <c r="H163" s="17"/>
      <c r="I163" s="17"/>
      <c r="J163" s="17"/>
      <c r="K163" s="17"/>
      <c r="L163" s="17"/>
      <c r="M163" s="17"/>
      <c r="N163" s="17"/>
      <c r="O163" s="17"/>
      <c r="P163" s="17"/>
      <c r="Q163" s="48"/>
    </row>
    <row r="164" spans="1:17" ht="12.75">
      <c r="A164" s="223"/>
      <c r="B164" s="224"/>
      <c r="C164" s="224"/>
      <c r="D164" s="224"/>
      <c r="E164" s="224"/>
      <c r="F164" s="224"/>
      <c r="G164" s="224"/>
      <c r="H164" s="17"/>
      <c r="I164" s="17"/>
      <c r="J164" s="17"/>
      <c r="K164" s="238" t="s">
        <v>332</v>
      </c>
      <c r="L164" s="17"/>
      <c r="M164" s="17"/>
      <c r="N164" s="17"/>
      <c r="O164" s="17"/>
      <c r="P164" s="238" t="s">
        <v>333</v>
      </c>
      <c r="Q164" s="48"/>
    </row>
    <row r="165" spans="1:17" ht="12.75">
      <c r="A165" s="225"/>
      <c r="B165" s="127"/>
      <c r="C165" s="127"/>
      <c r="D165" s="127"/>
      <c r="E165" s="127"/>
      <c r="F165" s="127"/>
      <c r="G165" s="127"/>
      <c r="H165" s="17"/>
      <c r="I165" s="17"/>
      <c r="J165" s="17"/>
      <c r="K165" s="17"/>
      <c r="L165" s="17"/>
      <c r="M165" s="17"/>
      <c r="N165" s="17"/>
      <c r="O165" s="17"/>
      <c r="P165" s="17"/>
      <c r="Q165" s="48"/>
    </row>
    <row r="166" spans="1:17" ht="12.75">
      <c r="A166" s="225"/>
      <c r="B166" s="127"/>
      <c r="C166" s="127"/>
      <c r="D166" s="127"/>
      <c r="E166" s="127"/>
      <c r="F166" s="127"/>
      <c r="G166" s="127"/>
      <c r="H166" s="17"/>
      <c r="I166" s="17"/>
      <c r="J166" s="17"/>
      <c r="K166" s="17"/>
      <c r="L166" s="17"/>
      <c r="M166" s="17"/>
      <c r="N166" s="17"/>
      <c r="O166" s="17"/>
      <c r="P166" s="17"/>
      <c r="Q166" s="48"/>
    </row>
    <row r="167" spans="1:17" ht="18">
      <c r="A167" s="229" t="s">
        <v>323</v>
      </c>
      <c r="B167" s="213"/>
      <c r="C167" s="213"/>
      <c r="D167" s="214"/>
      <c r="E167" s="214"/>
      <c r="F167" s="215"/>
      <c r="G167" s="214"/>
      <c r="H167" s="17"/>
      <c r="I167" s="17"/>
      <c r="J167" s="17"/>
      <c r="K167" s="382">
        <f>K156</f>
        <v>12.148334530000001</v>
      </c>
      <c r="L167" s="214" t="s">
        <v>321</v>
      </c>
      <c r="M167" s="17"/>
      <c r="N167" s="17"/>
      <c r="O167" s="17"/>
      <c r="P167" s="382">
        <f>P156</f>
        <v>-3.6510416799999996</v>
      </c>
      <c r="Q167" s="235" t="s">
        <v>321</v>
      </c>
    </row>
    <row r="168" spans="1:17" ht="18">
      <c r="A168" s="230"/>
      <c r="B168" s="216"/>
      <c r="C168" s="216"/>
      <c r="D168" s="212"/>
      <c r="E168" s="212"/>
      <c r="F168" s="217"/>
      <c r="G168" s="212"/>
      <c r="H168" s="17"/>
      <c r="I168" s="17"/>
      <c r="J168" s="17"/>
      <c r="K168" s="383"/>
      <c r="L168" s="212"/>
      <c r="M168" s="17"/>
      <c r="N168" s="17"/>
      <c r="O168" s="17"/>
      <c r="P168" s="383"/>
      <c r="Q168" s="236"/>
    </row>
    <row r="169" spans="1:17" ht="18">
      <c r="A169" s="231" t="s">
        <v>322</v>
      </c>
      <c r="B169" s="218"/>
      <c r="C169" s="44"/>
      <c r="D169" s="212"/>
      <c r="E169" s="212"/>
      <c r="F169" s="219"/>
      <c r="G169" s="214"/>
      <c r="H169" s="17"/>
      <c r="I169" s="17"/>
      <c r="J169" s="17"/>
      <c r="K169" s="383">
        <f>'STEPPED UP GENCO'!K41</f>
        <v>0.39842262500000003</v>
      </c>
      <c r="L169" s="214" t="s">
        <v>321</v>
      </c>
      <c r="M169" s="17"/>
      <c r="N169" s="17"/>
      <c r="O169" s="17"/>
      <c r="P169" s="383">
        <f>'STEPPED UP GENCO'!P41</f>
        <v>-0.9636797225000001</v>
      </c>
      <c r="Q169" s="235" t="s">
        <v>321</v>
      </c>
    </row>
    <row r="170" spans="1:17" ht="12.75">
      <c r="A170" s="226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48"/>
    </row>
    <row r="171" spans="1:17" ht="12.75">
      <c r="A171" s="226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48"/>
    </row>
    <row r="172" spans="1:17" ht="12.75">
      <c r="A172" s="226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48"/>
    </row>
    <row r="173" spans="1:17" ht="20.25">
      <c r="A173" s="226"/>
      <c r="B173" s="17"/>
      <c r="C173" s="17"/>
      <c r="D173" s="17"/>
      <c r="E173" s="17"/>
      <c r="F173" s="17"/>
      <c r="G173" s="17"/>
      <c r="H173" s="213"/>
      <c r="I173" s="213"/>
      <c r="J173" s="232" t="s">
        <v>324</v>
      </c>
      <c r="K173" s="341">
        <f>SUM(K167:K172)</f>
        <v>12.546757155000002</v>
      </c>
      <c r="L173" s="232" t="s">
        <v>321</v>
      </c>
      <c r="M173" s="127"/>
      <c r="N173" s="17"/>
      <c r="O173" s="17"/>
      <c r="P173" s="341">
        <f>SUM(P167:P172)</f>
        <v>-4.6147214025</v>
      </c>
      <c r="Q173" s="361" t="s">
        <v>321</v>
      </c>
    </row>
    <row r="174" spans="1:17" ht="13.5" thickBot="1">
      <c r="A174" s="227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151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61" max="255" man="1"/>
    <brk id="96" max="255" man="1"/>
    <brk id="144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15"/>
  <sheetViews>
    <sheetView view="pageBreakPreview" zoomScale="85" zoomScaleNormal="70" zoomScaleSheetLayoutView="85" workbookViewId="0" topLeftCell="A103">
      <selection activeCell="E118" sqref="E118"/>
    </sheetView>
  </sheetViews>
  <sheetFormatPr defaultColWidth="9.140625" defaultRowHeight="12.75"/>
  <cols>
    <col min="1" max="1" width="7.421875" style="448" customWidth="1"/>
    <col min="2" max="2" width="29.57421875" style="448" customWidth="1"/>
    <col min="3" max="3" width="13.28125" style="448" customWidth="1"/>
    <col min="4" max="4" width="9.00390625" style="448" customWidth="1"/>
    <col min="5" max="5" width="16.57421875" style="448" customWidth="1"/>
    <col min="6" max="6" width="10.8515625" style="448" customWidth="1"/>
    <col min="7" max="7" width="14.00390625" style="448" customWidth="1"/>
    <col min="8" max="8" width="13.421875" style="448" customWidth="1"/>
    <col min="9" max="9" width="11.8515625" style="448" customWidth="1"/>
    <col min="10" max="10" width="16.28125" style="448" customWidth="1"/>
    <col min="11" max="11" width="15.421875" style="448" customWidth="1"/>
    <col min="12" max="12" width="13.421875" style="448" customWidth="1"/>
    <col min="13" max="13" width="16.28125" style="448" customWidth="1"/>
    <col min="14" max="14" width="12.140625" style="448" customWidth="1"/>
    <col min="15" max="15" width="15.28125" style="448" customWidth="1"/>
    <col min="16" max="16" width="15.140625" style="448" customWidth="1"/>
    <col min="17" max="17" width="29.421875" style="448" customWidth="1"/>
    <col min="18" max="19" width="9.140625" style="448" hidden="1" customWidth="1"/>
    <col min="20" max="16384" width="9.140625" style="448" customWidth="1"/>
  </cols>
  <sheetData>
    <row r="1" spans="1:17" s="666" customFormat="1" ht="12" customHeight="1">
      <c r="A1" s="798" t="s">
        <v>232</v>
      </c>
      <c r="P1" s="799" t="str">
        <f>NDPL!$Q$1</f>
        <v>OCTOBER-2018</v>
      </c>
      <c r="Q1" s="799"/>
    </row>
    <row r="2" s="666" customFormat="1" ht="12" customHeight="1">
      <c r="A2" s="798" t="s">
        <v>233</v>
      </c>
    </row>
    <row r="3" s="666" customFormat="1" ht="12" customHeight="1">
      <c r="A3" s="798" t="s">
        <v>150</v>
      </c>
    </row>
    <row r="4" spans="1:16" s="666" customFormat="1" ht="12" customHeight="1" thickBot="1">
      <c r="A4" s="800" t="s">
        <v>187</v>
      </c>
      <c r="G4" s="316"/>
      <c r="H4" s="316"/>
      <c r="I4" s="45" t="s">
        <v>388</v>
      </c>
      <c r="J4" s="316"/>
      <c r="K4" s="316"/>
      <c r="L4" s="316"/>
      <c r="M4" s="316"/>
      <c r="N4" s="45" t="s">
        <v>389</v>
      </c>
      <c r="O4" s="316"/>
      <c r="P4" s="316"/>
    </row>
    <row r="5" spans="1:17" ht="36.75" customHeight="1" thickBot="1" thickTop="1">
      <c r="A5" s="509" t="s">
        <v>8</v>
      </c>
      <c r="B5" s="510" t="s">
        <v>9</v>
      </c>
      <c r="C5" s="511" t="s">
        <v>1</v>
      </c>
      <c r="D5" s="511" t="s">
        <v>2</v>
      </c>
      <c r="E5" s="511" t="s">
        <v>3</v>
      </c>
      <c r="F5" s="511" t="s">
        <v>10</v>
      </c>
      <c r="G5" s="509" t="str">
        <f>NDPL!G5</f>
        <v>FINAL READING 31/10/2018</v>
      </c>
      <c r="H5" s="511" t="str">
        <f>NDPL!H5</f>
        <v>INTIAL READING 1/10/2018</v>
      </c>
      <c r="I5" s="511" t="s">
        <v>4</v>
      </c>
      <c r="J5" s="511" t="s">
        <v>5</v>
      </c>
      <c r="K5" s="511" t="s">
        <v>6</v>
      </c>
      <c r="L5" s="509" t="str">
        <f>NDPL!G5</f>
        <v>FINAL READING 31/10/2018</v>
      </c>
      <c r="M5" s="511" t="str">
        <f>NDPL!H5</f>
        <v>INTIAL READING 1/10/2018</v>
      </c>
      <c r="N5" s="511" t="s">
        <v>4</v>
      </c>
      <c r="O5" s="511" t="s">
        <v>5</v>
      </c>
      <c r="P5" s="511" t="s">
        <v>6</v>
      </c>
      <c r="Q5" s="534" t="s">
        <v>302</v>
      </c>
    </row>
    <row r="6" ht="2.25" customHeight="1" hidden="1" thickBot="1" thickTop="1"/>
    <row r="7" spans="1:17" ht="15" customHeight="1" thickTop="1">
      <c r="A7" s="269"/>
      <c r="B7" s="270" t="s">
        <v>151</v>
      </c>
      <c r="C7" s="271"/>
      <c r="D7" s="35"/>
      <c r="E7" s="35"/>
      <c r="F7" s="35"/>
      <c r="G7" s="28"/>
      <c r="H7" s="460"/>
      <c r="I7" s="460"/>
      <c r="J7" s="460"/>
      <c r="K7" s="460"/>
      <c r="L7" s="461"/>
      <c r="M7" s="460"/>
      <c r="N7" s="460"/>
      <c r="O7" s="460"/>
      <c r="P7" s="460"/>
      <c r="Q7" s="541"/>
    </row>
    <row r="8" spans="1:17" ht="15" customHeight="1">
      <c r="A8" s="258">
        <v>1</v>
      </c>
      <c r="B8" s="301" t="s">
        <v>152</v>
      </c>
      <c r="C8" s="302">
        <v>4865170</v>
      </c>
      <c r="D8" s="121" t="s">
        <v>12</v>
      </c>
      <c r="E8" s="93" t="s">
        <v>339</v>
      </c>
      <c r="F8" s="309">
        <v>5000</v>
      </c>
      <c r="G8" s="330">
        <v>999454</v>
      </c>
      <c r="H8" s="331">
        <v>999505</v>
      </c>
      <c r="I8" s="311">
        <f aca="true" t="shared" si="0" ref="I8:I16">G8-H8</f>
        <v>-51</v>
      </c>
      <c r="J8" s="311">
        <f aca="true" t="shared" si="1" ref="J8:J16">$F8*I8</f>
        <v>-255000</v>
      </c>
      <c r="K8" s="311">
        <f aca="true" t="shared" si="2" ref="K8:K16">J8/1000000</f>
        <v>-0.255</v>
      </c>
      <c r="L8" s="330">
        <v>998905</v>
      </c>
      <c r="M8" s="331">
        <v>998905</v>
      </c>
      <c r="N8" s="311">
        <f aca="true" t="shared" si="3" ref="N8:N16">L8-M8</f>
        <v>0</v>
      </c>
      <c r="O8" s="311">
        <f aca="true" t="shared" si="4" ref="O8:O16">$F8*N8</f>
        <v>0</v>
      </c>
      <c r="P8" s="311">
        <f aca="true" t="shared" si="5" ref="P8:P16">O8/1000000</f>
        <v>0</v>
      </c>
      <c r="Q8" s="464"/>
    </row>
    <row r="9" spans="1:17" ht="15" customHeight="1">
      <c r="A9" s="258">
        <v>2</v>
      </c>
      <c r="B9" s="301" t="s">
        <v>153</v>
      </c>
      <c r="C9" s="302">
        <v>4865095</v>
      </c>
      <c r="D9" s="121" t="s">
        <v>12</v>
      </c>
      <c r="E9" s="93" t="s">
        <v>339</v>
      </c>
      <c r="F9" s="309">
        <v>1333.33</v>
      </c>
      <c r="G9" s="330">
        <v>984221</v>
      </c>
      <c r="H9" s="331">
        <v>984391</v>
      </c>
      <c r="I9" s="311">
        <f t="shared" si="0"/>
        <v>-170</v>
      </c>
      <c r="J9" s="311">
        <f t="shared" si="1"/>
        <v>-226666.09999999998</v>
      </c>
      <c r="K9" s="311">
        <f t="shared" si="2"/>
        <v>-0.22666609999999998</v>
      </c>
      <c r="L9" s="330">
        <v>670303</v>
      </c>
      <c r="M9" s="331">
        <v>670303</v>
      </c>
      <c r="N9" s="311">
        <f t="shared" si="3"/>
        <v>0</v>
      </c>
      <c r="O9" s="311">
        <f t="shared" si="4"/>
        <v>0</v>
      </c>
      <c r="P9" s="462">
        <f t="shared" si="5"/>
        <v>0</v>
      </c>
      <c r="Q9" s="470"/>
    </row>
    <row r="10" spans="1:17" ht="15" customHeight="1">
      <c r="A10" s="258">
        <v>3</v>
      </c>
      <c r="B10" s="301" t="s">
        <v>154</v>
      </c>
      <c r="C10" s="302">
        <v>4864812</v>
      </c>
      <c r="D10" s="121" t="s">
        <v>12</v>
      </c>
      <c r="E10" s="93" t="s">
        <v>339</v>
      </c>
      <c r="F10" s="309">
        <v>200</v>
      </c>
      <c r="G10" s="330">
        <v>999499</v>
      </c>
      <c r="H10" s="331">
        <v>997965</v>
      </c>
      <c r="I10" s="311">
        <f>G10-H10</f>
        <v>1534</v>
      </c>
      <c r="J10" s="311">
        <f>$F10*I10</f>
        <v>306800</v>
      </c>
      <c r="K10" s="311">
        <f>J10/1000000</f>
        <v>0.3068</v>
      </c>
      <c r="L10" s="330">
        <v>2552</v>
      </c>
      <c r="M10" s="331">
        <v>2552</v>
      </c>
      <c r="N10" s="311">
        <f>L10-M10</f>
        <v>0</v>
      </c>
      <c r="O10" s="311">
        <f>$F10*N10</f>
        <v>0</v>
      </c>
      <c r="P10" s="311">
        <f>O10/1000000</f>
        <v>0</v>
      </c>
      <c r="Q10" s="465"/>
    </row>
    <row r="11" spans="1:17" ht="15" customHeight="1">
      <c r="A11" s="258">
        <v>4</v>
      </c>
      <c r="B11" s="301" t="s">
        <v>155</v>
      </c>
      <c r="C11" s="302">
        <v>4865127</v>
      </c>
      <c r="D11" s="121" t="s">
        <v>12</v>
      </c>
      <c r="E11" s="93" t="s">
        <v>339</v>
      </c>
      <c r="F11" s="309">
        <v>1333.33</v>
      </c>
      <c r="G11" s="330">
        <v>213</v>
      </c>
      <c r="H11" s="331">
        <v>95</v>
      </c>
      <c r="I11" s="311">
        <f t="shared" si="0"/>
        <v>118</v>
      </c>
      <c r="J11" s="311">
        <f t="shared" si="1"/>
        <v>157332.94</v>
      </c>
      <c r="K11" s="311">
        <f t="shared" si="2"/>
        <v>0.15733294</v>
      </c>
      <c r="L11" s="330">
        <v>999631</v>
      </c>
      <c r="M11" s="331">
        <v>999631</v>
      </c>
      <c r="N11" s="311">
        <f t="shared" si="3"/>
        <v>0</v>
      </c>
      <c r="O11" s="311">
        <f t="shared" si="4"/>
        <v>0</v>
      </c>
      <c r="P11" s="311">
        <f t="shared" si="5"/>
        <v>0</v>
      </c>
      <c r="Q11" s="701"/>
    </row>
    <row r="12" spans="1:17" ht="15" customHeight="1">
      <c r="A12" s="258">
        <v>5</v>
      </c>
      <c r="B12" s="301" t="s">
        <v>156</v>
      </c>
      <c r="C12" s="302">
        <v>4865152</v>
      </c>
      <c r="D12" s="121" t="s">
        <v>12</v>
      </c>
      <c r="E12" s="93" t="s">
        <v>339</v>
      </c>
      <c r="F12" s="309">
        <v>300</v>
      </c>
      <c r="G12" s="330">
        <v>1605</v>
      </c>
      <c r="H12" s="331">
        <v>1605</v>
      </c>
      <c r="I12" s="311">
        <f t="shared" si="0"/>
        <v>0</v>
      </c>
      <c r="J12" s="311">
        <f t="shared" si="1"/>
        <v>0</v>
      </c>
      <c r="K12" s="311">
        <f t="shared" si="2"/>
        <v>0</v>
      </c>
      <c r="L12" s="330">
        <v>112</v>
      </c>
      <c r="M12" s="331">
        <v>112</v>
      </c>
      <c r="N12" s="311">
        <f t="shared" si="3"/>
        <v>0</v>
      </c>
      <c r="O12" s="311">
        <f t="shared" si="4"/>
        <v>0</v>
      </c>
      <c r="P12" s="311">
        <f t="shared" si="5"/>
        <v>0</v>
      </c>
      <c r="Q12" s="782"/>
    </row>
    <row r="13" spans="1:17" ht="15" customHeight="1">
      <c r="A13" s="258">
        <v>6</v>
      </c>
      <c r="B13" s="301" t="s">
        <v>157</v>
      </c>
      <c r="C13" s="302">
        <v>4865111</v>
      </c>
      <c r="D13" s="121" t="s">
        <v>12</v>
      </c>
      <c r="E13" s="93" t="s">
        <v>339</v>
      </c>
      <c r="F13" s="309">
        <v>100</v>
      </c>
      <c r="G13" s="330">
        <v>18841</v>
      </c>
      <c r="H13" s="331">
        <v>18802</v>
      </c>
      <c r="I13" s="311">
        <f>G13-H13</f>
        <v>39</v>
      </c>
      <c r="J13" s="311">
        <f t="shared" si="1"/>
        <v>3900</v>
      </c>
      <c r="K13" s="311">
        <f t="shared" si="2"/>
        <v>0.0039</v>
      </c>
      <c r="L13" s="330">
        <v>22638</v>
      </c>
      <c r="M13" s="331">
        <v>22638</v>
      </c>
      <c r="N13" s="311">
        <f>L13-M13</f>
        <v>0</v>
      </c>
      <c r="O13" s="311">
        <f t="shared" si="4"/>
        <v>0</v>
      </c>
      <c r="P13" s="311">
        <f t="shared" si="5"/>
        <v>0</v>
      </c>
      <c r="Q13" s="465"/>
    </row>
    <row r="14" spans="1:17" ht="15" customHeight="1">
      <c r="A14" s="258">
        <v>7</v>
      </c>
      <c r="B14" s="301" t="s">
        <v>158</v>
      </c>
      <c r="C14" s="302">
        <v>4865140</v>
      </c>
      <c r="D14" s="121" t="s">
        <v>12</v>
      </c>
      <c r="E14" s="93" t="s">
        <v>339</v>
      </c>
      <c r="F14" s="309">
        <v>75</v>
      </c>
      <c r="G14" s="330">
        <v>702936</v>
      </c>
      <c r="H14" s="331">
        <v>715199</v>
      </c>
      <c r="I14" s="311">
        <f t="shared" si="0"/>
        <v>-12263</v>
      </c>
      <c r="J14" s="311">
        <f t="shared" si="1"/>
        <v>-919725</v>
      </c>
      <c r="K14" s="311">
        <f t="shared" si="2"/>
        <v>-0.919725</v>
      </c>
      <c r="L14" s="330">
        <v>980886</v>
      </c>
      <c r="M14" s="331">
        <v>980886</v>
      </c>
      <c r="N14" s="311">
        <f t="shared" si="3"/>
        <v>0</v>
      </c>
      <c r="O14" s="311">
        <f t="shared" si="4"/>
        <v>0</v>
      </c>
      <c r="P14" s="311">
        <f t="shared" si="5"/>
        <v>0</v>
      </c>
      <c r="Q14" s="464"/>
    </row>
    <row r="15" spans="1:17" ht="15" customHeight="1">
      <c r="A15" s="258">
        <v>8</v>
      </c>
      <c r="B15" s="747" t="s">
        <v>159</v>
      </c>
      <c r="C15" s="302">
        <v>4865134</v>
      </c>
      <c r="D15" s="121" t="s">
        <v>12</v>
      </c>
      <c r="E15" s="93" t="s">
        <v>339</v>
      </c>
      <c r="F15" s="309">
        <v>75</v>
      </c>
      <c r="G15" s="330">
        <v>998217</v>
      </c>
      <c r="H15" s="331">
        <v>1000317</v>
      </c>
      <c r="I15" s="311">
        <f t="shared" si="0"/>
        <v>-2100</v>
      </c>
      <c r="J15" s="311">
        <f t="shared" si="1"/>
        <v>-157500</v>
      </c>
      <c r="K15" s="311">
        <f t="shared" si="2"/>
        <v>-0.1575</v>
      </c>
      <c r="L15" s="330">
        <v>18415</v>
      </c>
      <c r="M15" s="331">
        <v>18415</v>
      </c>
      <c r="N15" s="311">
        <f t="shared" si="3"/>
        <v>0</v>
      </c>
      <c r="O15" s="311">
        <f t="shared" si="4"/>
        <v>0</v>
      </c>
      <c r="P15" s="311">
        <f t="shared" si="5"/>
        <v>0</v>
      </c>
      <c r="Q15" s="465"/>
    </row>
    <row r="16" spans="1:17" ht="15" customHeight="1">
      <c r="A16" s="258">
        <v>9</v>
      </c>
      <c r="B16" s="301" t="s">
        <v>160</v>
      </c>
      <c r="C16" s="302">
        <v>4865181</v>
      </c>
      <c r="D16" s="121" t="s">
        <v>12</v>
      </c>
      <c r="E16" s="93" t="s">
        <v>339</v>
      </c>
      <c r="F16" s="309">
        <v>900</v>
      </c>
      <c r="G16" s="330">
        <v>997187</v>
      </c>
      <c r="H16" s="331">
        <v>997326</v>
      </c>
      <c r="I16" s="311">
        <f t="shared" si="0"/>
        <v>-139</v>
      </c>
      <c r="J16" s="311">
        <f t="shared" si="1"/>
        <v>-125100</v>
      </c>
      <c r="K16" s="311">
        <f t="shared" si="2"/>
        <v>-0.1251</v>
      </c>
      <c r="L16" s="330">
        <v>995158</v>
      </c>
      <c r="M16" s="331">
        <v>995158</v>
      </c>
      <c r="N16" s="311">
        <f t="shared" si="3"/>
        <v>0</v>
      </c>
      <c r="O16" s="311">
        <f t="shared" si="4"/>
        <v>0</v>
      </c>
      <c r="P16" s="311">
        <f t="shared" si="5"/>
        <v>0</v>
      </c>
      <c r="Q16" s="470"/>
    </row>
    <row r="17" spans="1:17" ht="15" customHeight="1">
      <c r="A17" s="155">
        <v>10</v>
      </c>
      <c r="B17" s="156" t="s">
        <v>198</v>
      </c>
      <c r="C17" s="157">
        <v>4865130</v>
      </c>
      <c r="D17" s="161" t="s">
        <v>12</v>
      </c>
      <c r="E17" s="249" t="s">
        <v>339</v>
      </c>
      <c r="F17" s="162">
        <v>100</v>
      </c>
      <c r="G17" s="440">
        <v>3358</v>
      </c>
      <c r="H17" s="331">
        <v>3358</v>
      </c>
      <c r="I17" s="415">
        <f>G17-H17</f>
        <v>0</v>
      </c>
      <c r="J17" s="415">
        <f>$F17*I17</f>
        <v>0</v>
      </c>
      <c r="K17" s="415">
        <f>J17/1000000</f>
        <v>0</v>
      </c>
      <c r="L17" s="440">
        <v>265638</v>
      </c>
      <c r="M17" s="331">
        <v>265638</v>
      </c>
      <c r="N17" s="412">
        <f>L17-M17</f>
        <v>0</v>
      </c>
      <c r="O17" s="412">
        <f>$F17*N17</f>
        <v>0</v>
      </c>
      <c r="P17" s="412">
        <f>O17/1000000</f>
        <v>0</v>
      </c>
      <c r="Q17" s="452"/>
    </row>
    <row r="18" spans="1:17" ht="15" customHeight="1">
      <c r="A18" s="258"/>
      <c r="B18" s="303" t="s">
        <v>161</v>
      </c>
      <c r="C18" s="302"/>
      <c r="D18" s="121"/>
      <c r="E18" s="121"/>
      <c r="F18" s="309"/>
      <c r="G18" s="409"/>
      <c r="H18" s="412"/>
      <c r="I18" s="311"/>
      <c r="J18" s="311"/>
      <c r="K18" s="588"/>
      <c r="L18" s="313"/>
      <c r="M18" s="311"/>
      <c r="N18" s="311"/>
      <c r="O18" s="311"/>
      <c r="P18" s="588"/>
      <c r="Q18" s="465"/>
    </row>
    <row r="19" spans="1:17" ht="15" customHeight="1">
      <c r="A19" s="258">
        <v>10</v>
      </c>
      <c r="B19" s="301" t="s">
        <v>15</v>
      </c>
      <c r="C19" s="302">
        <v>5128454</v>
      </c>
      <c r="D19" s="121" t="s">
        <v>12</v>
      </c>
      <c r="E19" s="93" t="s">
        <v>339</v>
      </c>
      <c r="F19" s="309">
        <v>-500</v>
      </c>
      <c r="G19" s="330">
        <v>16168</v>
      </c>
      <c r="H19" s="331">
        <v>16168</v>
      </c>
      <c r="I19" s="311">
        <f>G19-H19</f>
        <v>0</v>
      </c>
      <c r="J19" s="311">
        <f>$F19*I19</f>
        <v>0</v>
      </c>
      <c r="K19" s="311">
        <f>J19/1000000</f>
        <v>0</v>
      </c>
      <c r="L19" s="330">
        <v>988296</v>
      </c>
      <c r="M19" s="331">
        <v>988296</v>
      </c>
      <c r="N19" s="311">
        <f>L19-M19</f>
        <v>0</v>
      </c>
      <c r="O19" s="311">
        <f>$F19*N19</f>
        <v>0</v>
      </c>
      <c r="P19" s="311">
        <f>O19/1000000</f>
        <v>0</v>
      </c>
      <c r="Q19" s="465"/>
    </row>
    <row r="20" spans="1:17" ht="15" customHeight="1">
      <c r="A20" s="258">
        <v>11</v>
      </c>
      <c r="B20" s="274" t="s">
        <v>16</v>
      </c>
      <c r="C20" s="302">
        <v>4865025</v>
      </c>
      <c r="D20" s="81" t="s">
        <v>12</v>
      </c>
      <c r="E20" s="93" t="s">
        <v>339</v>
      </c>
      <c r="F20" s="309">
        <v>-1000</v>
      </c>
      <c r="G20" s="330">
        <v>3765</v>
      </c>
      <c r="H20" s="331">
        <v>3737</v>
      </c>
      <c r="I20" s="311">
        <f>G20-H20</f>
        <v>28</v>
      </c>
      <c r="J20" s="311">
        <f>$F20*I20</f>
        <v>-28000</v>
      </c>
      <c r="K20" s="311">
        <f>J20/1000000</f>
        <v>-0.028</v>
      </c>
      <c r="L20" s="330">
        <v>997137</v>
      </c>
      <c r="M20" s="331">
        <v>997137</v>
      </c>
      <c r="N20" s="311">
        <f>L20-M20</f>
        <v>0</v>
      </c>
      <c r="O20" s="311">
        <f>$F20*N20</f>
        <v>0</v>
      </c>
      <c r="P20" s="311">
        <f>O20/1000000</f>
        <v>0</v>
      </c>
      <c r="Q20" s="465"/>
    </row>
    <row r="21" spans="1:17" ht="15" customHeight="1">
      <c r="A21" s="258">
        <v>12</v>
      </c>
      <c r="B21" s="301" t="s">
        <v>17</v>
      </c>
      <c r="C21" s="302">
        <v>5128433</v>
      </c>
      <c r="D21" s="121" t="s">
        <v>12</v>
      </c>
      <c r="E21" s="93" t="s">
        <v>339</v>
      </c>
      <c r="F21" s="309">
        <v>-2000</v>
      </c>
      <c r="G21" s="330">
        <v>999628</v>
      </c>
      <c r="H21" s="331">
        <v>1000029</v>
      </c>
      <c r="I21" s="311">
        <f>G21-H21</f>
        <v>-401</v>
      </c>
      <c r="J21" s="311">
        <f>$F21*I21</f>
        <v>802000</v>
      </c>
      <c r="K21" s="311">
        <f>J21/1000000</f>
        <v>0.802</v>
      </c>
      <c r="L21" s="330">
        <v>998597</v>
      </c>
      <c r="M21" s="331">
        <v>998597</v>
      </c>
      <c r="N21" s="311">
        <f>L21-M21</f>
        <v>0</v>
      </c>
      <c r="O21" s="311">
        <f>$F21*N21</f>
        <v>0</v>
      </c>
      <c r="P21" s="311">
        <f>O21/1000000</f>
        <v>0</v>
      </c>
      <c r="Q21" s="465"/>
    </row>
    <row r="22" spans="1:17" ht="15" customHeight="1">
      <c r="A22" s="258">
        <v>13</v>
      </c>
      <c r="B22" s="301" t="s">
        <v>162</v>
      </c>
      <c r="C22" s="302">
        <v>4902499</v>
      </c>
      <c r="D22" s="121" t="s">
        <v>12</v>
      </c>
      <c r="E22" s="93" t="s">
        <v>339</v>
      </c>
      <c r="F22" s="309">
        <v>-1000</v>
      </c>
      <c r="G22" s="330">
        <v>10212</v>
      </c>
      <c r="H22" s="331">
        <v>10507</v>
      </c>
      <c r="I22" s="311">
        <f>G22-H22</f>
        <v>-295</v>
      </c>
      <c r="J22" s="311">
        <f>$F22*I22</f>
        <v>295000</v>
      </c>
      <c r="K22" s="311">
        <f>J22/1000000</f>
        <v>0.295</v>
      </c>
      <c r="L22" s="330">
        <v>997889</v>
      </c>
      <c r="M22" s="331">
        <v>997890</v>
      </c>
      <c r="N22" s="311">
        <f>L22-M22</f>
        <v>-1</v>
      </c>
      <c r="O22" s="311">
        <f>$F22*N22</f>
        <v>1000</v>
      </c>
      <c r="P22" s="311">
        <f>O22/1000000</f>
        <v>0.001</v>
      </c>
      <c r="Q22" s="465"/>
    </row>
    <row r="23" spans="1:17" ht="15" customHeight="1">
      <c r="A23" s="258">
        <v>14</v>
      </c>
      <c r="B23" s="301" t="s">
        <v>427</v>
      </c>
      <c r="C23" s="302">
        <v>5295169</v>
      </c>
      <c r="D23" s="121" t="s">
        <v>12</v>
      </c>
      <c r="E23" s="93" t="s">
        <v>339</v>
      </c>
      <c r="F23" s="309">
        <v>-1000</v>
      </c>
      <c r="G23" s="330">
        <v>966237</v>
      </c>
      <c r="H23" s="331">
        <v>967873</v>
      </c>
      <c r="I23" s="331">
        <f>G23-H23</f>
        <v>-1636</v>
      </c>
      <c r="J23" s="331">
        <f>$F23*I23</f>
        <v>1636000</v>
      </c>
      <c r="K23" s="331">
        <f>J23/1000000</f>
        <v>1.636</v>
      </c>
      <c r="L23" s="330">
        <v>992259</v>
      </c>
      <c r="M23" s="331">
        <v>992302</v>
      </c>
      <c r="N23" s="331">
        <f>L23-M23</f>
        <v>-43</v>
      </c>
      <c r="O23" s="331">
        <f>$F23*N23</f>
        <v>43000</v>
      </c>
      <c r="P23" s="331">
        <f>O23/1000000</f>
        <v>0.043</v>
      </c>
      <c r="Q23" s="465"/>
    </row>
    <row r="24" spans="1:17" ht="15" customHeight="1">
      <c r="A24" s="258"/>
      <c r="B24" s="303" t="s">
        <v>163</v>
      </c>
      <c r="C24" s="302"/>
      <c r="D24" s="121"/>
      <c r="E24" s="121"/>
      <c r="F24" s="309"/>
      <c r="G24" s="409"/>
      <c r="H24" s="412"/>
      <c r="I24" s="311"/>
      <c r="J24" s="311"/>
      <c r="K24" s="311"/>
      <c r="L24" s="313"/>
      <c r="M24" s="311"/>
      <c r="N24" s="311"/>
      <c r="O24" s="311"/>
      <c r="P24" s="311"/>
      <c r="Q24" s="465"/>
    </row>
    <row r="25" spans="1:17" ht="15" customHeight="1">
      <c r="A25" s="258">
        <v>15</v>
      </c>
      <c r="B25" s="301" t="s">
        <v>15</v>
      </c>
      <c r="C25" s="302">
        <v>5295164</v>
      </c>
      <c r="D25" s="121" t="s">
        <v>12</v>
      </c>
      <c r="E25" s="93" t="s">
        <v>339</v>
      </c>
      <c r="F25" s="309">
        <v>-1000</v>
      </c>
      <c r="G25" s="330">
        <v>37394</v>
      </c>
      <c r="H25" s="331">
        <v>37312</v>
      </c>
      <c r="I25" s="311">
        <f>G25-H25</f>
        <v>82</v>
      </c>
      <c r="J25" s="311">
        <f>$F25*I25</f>
        <v>-82000</v>
      </c>
      <c r="K25" s="311">
        <f>J25/1000000</f>
        <v>-0.082</v>
      </c>
      <c r="L25" s="330">
        <v>996616</v>
      </c>
      <c r="M25" s="331">
        <v>996620</v>
      </c>
      <c r="N25" s="311">
        <f>L25-M25</f>
        <v>-4</v>
      </c>
      <c r="O25" s="311">
        <f>$F25*N25</f>
        <v>4000</v>
      </c>
      <c r="P25" s="311">
        <f>O25/1000000</f>
        <v>0.004</v>
      </c>
      <c r="Q25" s="482"/>
    </row>
    <row r="26" spans="1:17" ht="15" customHeight="1">
      <c r="A26" s="258"/>
      <c r="B26" s="301"/>
      <c r="C26" s="302"/>
      <c r="D26" s="121"/>
      <c r="E26" s="93"/>
      <c r="F26" s="309">
        <v>-1000</v>
      </c>
      <c r="G26" s="330">
        <v>31603</v>
      </c>
      <c r="H26" s="331">
        <v>31586</v>
      </c>
      <c r="I26" s="311">
        <f>G26-H26</f>
        <v>17</v>
      </c>
      <c r="J26" s="311">
        <f>$F26*I26</f>
        <v>-17000</v>
      </c>
      <c r="K26" s="311">
        <f>J26/1000000</f>
        <v>-0.017</v>
      </c>
      <c r="L26" s="330"/>
      <c r="M26" s="331"/>
      <c r="N26" s="311"/>
      <c r="O26" s="311"/>
      <c r="P26" s="311"/>
      <c r="Q26" s="482"/>
    </row>
    <row r="27" spans="1:17" ht="15" customHeight="1">
      <c r="A27" s="258">
        <v>16</v>
      </c>
      <c r="B27" s="301" t="s">
        <v>16</v>
      </c>
      <c r="C27" s="302">
        <v>5129959</v>
      </c>
      <c r="D27" s="121" t="s">
        <v>12</v>
      </c>
      <c r="E27" s="93" t="s">
        <v>339</v>
      </c>
      <c r="F27" s="309">
        <v>-500</v>
      </c>
      <c r="G27" s="330">
        <v>19828</v>
      </c>
      <c r="H27" s="331">
        <v>19336</v>
      </c>
      <c r="I27" s="331">
        <f>G27-H27</f>
        <v>492</v>
      </c>
      <c r="J27" s="331">
        <f>$F27*I27</f>
        <v>-246000</v>
      </c>
      <c r="K27" s="331">
        <f>J27/1000000</f>
        <v>-0.246</v>
      </c>
      <c r="L27" s="330">
        <v>21217</v>
      </c>
      <c r="M27" s="331">
        <v>21037</v>
      </c>
      <c r="N27" s="331">
        <f>L27-M27</f>
        <v>180</v>
      </c>
      <c r="O27" s="331">
        <f>$F27*N27</f>
        <v>-90000</v>
      </c>
      <c r="P27" s="331">
        <f>O27/1000000</f>
        <v>-0.09</v>
      </c>
      <c r="Q27" s="482"/>
    </row>
    <row r="28" spans="1:17" ht="15" customHeight="1">
      <c r="A28" s="258">
        <v>17</v>
      </c>
      <c r="B28" s="301" t="s">
        <v>17</v>
      </c>
      <c r="C28" s="302">
        <v>4864988</v>
      </c>
      <c r="D28" s="121" t="s">
        <v>12</v>
      </c>
      <c r="E28" s="93" t="s">
        <v>339</v>
      </c>
      <c r="F28" s="309">
        <v>-2000</v>
      </c>
      <c r="G28" s="330">
        <v>7795</v>
      </c>
      <c r="H28" s="331">
        <v>7788</v>
      </c>
      <c r="I28" s="311">
        <f>G28-H28</f>
        <v>7</v>
      </c>
      <c r="J28" s="311">
        <f>$F28*I28</f>
        <v>-14000</v>
      </c>
      <c r="K28" s="311">
        <f>J28/1000000</f>
        <v>-0.014</v>
      </c>
      <c r="L28" s="330">
        <v>997379</v>
      </c>
      <c r="M28" s="331">
        <v>997421</v>
      </c>
      <c r="N28" s="311">
        <f>L28-M28</f>
        <v>-42</v>
      </c>
      <c r="O28" s="311">
        <f>$F28*N28</f>
        <v>84000</v>
      </c>
      <c r="P28" s="311">
        <f>O28/1000000</f>
        <v>0.084</v>
      </c>
      <c r="Q28" s="482"/>
    </row>
    <row r="29" spans="1:17" ht="15" customHeight="1">
      <c r="A29" s="258">
        <v>18</v>
      </c>
      <c r="B29" s="301" t="s">
        <v>162</v>
      </c>
      <c r="C29" s="302">
        <v>5295572</v>
      </c>
      <c r="D29" s="121" t="s">
        <v>12</v>
      </c>
      <c r="E29" s="93" t="s">
        <v>339</v>
      </c>
      <c r="F29" s="309">
        <v>-1000</v>
      </c>
      <c r="G29" s="330">
        <v>996497</v>
      </c>
      <c r="H29" s="331">
        <v>996405</v>
      </c>
      <c r="I29" s="331">
        <f>G29-H29</f>
        <v>92</v>
      </c>
      <c r="J29" s="331">
        <f>$F29*I29</f>
        <v>-92000</v>
      </c>
      <c r="K29" s="331">
        <f>J29/1000000</f>
        <v>-0.092</v>
      </c>
      <c r="L29" s="330">
        <v>845956</v>
      </c>
      <c r="M29" s="331">
        <v>846093</v>
      </c>
      <c r="N29" s="331">
        <f>L29-M29</f>
        <v>-137</v>
      </c>
      <c r="O29" s="331">
        <f>$F29*N29</f>
        <v>137000</v>
      </c>
      <c r="P29" s="331">
        <f>O29/1000000</f>
        <v>0.137</v>
      </c>
      <c r="Q29" s="482"/>
    </row>
    <row r="30" spans="1:17" ht="15" customHeight="1">
      <c r="A30" s="258"/>
      <c r="B30" s="303" t="s">
        <v>439</v>
      </c>
      <c r="C30" s="302"/>
      <c r="D30" s="121"/>
      <c r="E30" s="93"/>
      <c r="F30" s="309"/>
      <c r="G30" s="330"/>
      <c r="H30" s="331"/>
      <c r="I30" s="331"/>
      <c r="J30" s="331"/>
      <c r="K30" s="331"/>
      <c r="L30" s="330"/>
      <c r="M30" s="331"/>
      <c r="N30" s="331"/>
      <c r="O30" s="331"/>
      <c r="P30" s="331"/>
      <c r="Q30" s="482"/>
    </row>
    <row r="31" spans="1:17" ht="15" customHeight="1">
      <c r="A31" s="258">
        <v>19</v>
      </c>
      <c r="B31" s="301" t="s">
        <v>15</v>
      </c>
      <c r="C31" s="302">
        <v>5128451</v>
      </c>
      <c r="D31" s="121" t="s">
        <v>12</v>
      </c>
      <c r="E31" s="93" t="s">
        <v>339</v>
      </c>
      <c r="F31" s="309">
        <v>-1000</v>
      </c>
      <c r="G31" s="330">
        <v>0</v>
      </c>
      <c r="H31" s="331">
        <v>0</v>
      </c>
      <c r="I31" s="311">
        <f>G31-H31</f>
        <v>0</v>
      </c>
      <c r="J31" s="311">
        <f>$F31*I31</f>
        <v>0</v>
      </c>
      <c r="K31" s="311">
        <f>J31/1000000</f>
        <v>0</v>
      </c>
      <c r="L31" s="330">
        <v>0</v>
      </c>
      <c r="M31" s="331">
        <v>0</v>
      </c>
      <c r="N31" s="311">
        <f>L31-M31</f>
        <v>0</v>
      </c>
      <c r="O31" s="311">
        <f>$F31*N31</f>
        <v>0</v>
      </c>
      <c r="P31" s="311">
        <f>O31/1000000</f>
        <v>0</v>
      </c>
      <c r="Q31" s="482"/>
    </row>
    <row r="32" spans="1:17" ht="15" customHeight="1">
      <c r="A32" s="258">
        <v>20</v>
      </c>
      <c r="B32" s="301" t="s">
        <v>16</v>
      </c>
      <c r="C32" s="302">
        <v>5128459</v>
      </c>
      <c r="D32" s="121" t="s">
        <v>12</v>
      </c>
      <c r="E32" s="93" t="s">
        <v>339</v>
      </c>
      <c r="F32" s="309">
        <v>-800</v>
      </c>
      <c r="G32" s="330">
        <v>5326</v>
      </c>
      <c r="H32" s="331">
        <v>1757</v>
      </c>
      <c r="I32" s="311">
        <f>G32-H32</f>
        <v>3569</v>
      </c>
      <c r="J32" s="311">
        <f>$F32*I32</f>
        <v>-2855200</v>
      </c>
      <c r="K32" s="311">
        <f>J32/1000000</f>
        <v>-2.8552</v>
      </c>
      <c r="L32" s="330">
        <v>998996</v>
      </c>
      <c r="M32" s="331">
        <v>998996</v>
      </c>
      <c r="N32" s="311">
        <f>L32-M32</f>
        <v>0</v>
      </c>
      <c r="O32" s="311">
        <f>$F32*N32</f>
        <v>0</v>
      </c>
      <c r="P32" s="311">
        <f>O32/1000000</f>
        <v>0</v>
      </c>
      <c r="Q32" s="482"/>
    </row>
    <row r="33" spans="1:17" ht="15" customHeight="1">
      <c r="A33" s="258"/>
      <c r="B33" s="272" t="s">
        <v>164</v>
      </c>
      <c r="C33" s="302"/>
      <c r="D33" s="81"/>
      <c r="E33" s="81"/>
      <c r="F33" s="309"/>
      <c r="G33" s="409"/>
      <c r="H33" s="412"/>
      <c r="I33" s="311"/>
      <c r="J33" s="311"/>
      <c r="K33" s="311"/>
      <c r="L33" s="313"/>
      <c r="M33" s="311"/>
      <c r="N33" s="311"/>
      <c r="O33" s="311"/>
      <c r="P33" s="311"/>
      <c r="Q33" s="465"/>
    </row>
    <row r="34" spans="1:17" ht="15" customHeight="1">
      <c r="A34" s="258">
        <v>21</v>
      </c>
      <c r="B34" s="301" t="s">
        <v>15</v>
      </c>
      <c r="C34" s="302">
        <v>5295151</v>
      </c>
      <c r="D34" s="121" t="s">
        <v>12</v>
      </c>
      <c r="E34" s="93" t="s">
        <v>339</v>
      </c>
      <c r="F34" s="309">
        <v>-1000</v>
      </c>
      <c r="G34" s="330">
        <v>1869</v>
      </c>
      <c r="H34" s="331">
        <v>2896</v>
      </c>
      <c r="I34" s="311">
        <f aca="true" t="shared" si="6" ref="I34:I43">G34-H34</f>
        <v>-1027</v>
      </c>
      <c r="J34" s="311">
        <f aca="true" t="shared" si="7" ref="J34:J43">$F34*I34</f>
        <v>1027000</v>
      </c>
      <c r="K34" s="311">
        <f aca="true" t="shared" si="8" ref="K34:K43">J34/1000000</f>
        <v>1.027</v>
      </c>
      <c r="L34" s="330">
        <v>963292</v>
      </c>
      <c r="M34" s="331">
        <v>963292</v>
      </c>
      <c r="N34" s="311">
        <f aca="true" t="shared" si="9" ref="N34:N43">L34-M34</f>
        <v>0</v>
      </c>
      <c r="O34" s="311">
        <f aca="true" t="shared" si="10" ref="O34:O43">$F34*N34</f>
        <v>0</v>
      </c>
      <c r="P34" s="311">
        <f aca="true" t="shared" si="11" ref="P34:P43">O34/1000000</f>
        <v>0</v>
      </c>
      <c r="Q34" s="477"/>
    </row>
    <row r="35" spans="1:17" ht="15" customHeight="1">
      <c r="A35" s="258">
        <v>22</v>
      </c>
      <c r="B35" s="301" t="s">
        <v>16</v>
      </c>
      <c r="C35" s="302">
        <v>4865036</v>
      </c>
      <c r="D35" s="121" t="s">
        <v>12</v>
      </c>
      <c r="E35" s="93" t="s">
        <v>339</v>
      </c>
      <c r="F35" s="309">
        <v>-1000</v>
      </c>
      <c r="G35" s="330">
        <v>998774</v>
      </c>
      <c r="H35" s="331">
        <v>1000100</v>
      </c>
      <c r="I35" s="311">
        <f>G35-H35</f>
        <v>-1326</v>
      </c>
      <c r="J35" s="311">
        <f>$F35*I35</f>
        <v>1326000</v>
      </c>
      <c r="K35" s="311">
        <f>J35/1000000</f>
        <v>1.326</v>
      </c>
      <c r="L35" s="330">
        <v>996046</v>
      </c>
      <c r="M35" s="331">
        <v>996046</v>
      </c>
      <c r="N35" s="311">
        <f>L35-M35</f>
        <v>0</v>
      </c>
      <c r="O35" s="311">
        <f>$F35*N35</f>
        <v>0</v>
      </c>
      <c r="P35" s="311">
        <f>O35/1000000</f>
        <v>0</v>
      </c>
      <c r="Q35" s="465"/>
    </row>
    <row r="36" spans="1:17" ht="15" customHeight="1">
      <c r="A36" s="258">
        <v>23</v>
      </c>
      <c r="B36" s="301" t="s">
        <v>17</v>
      </c>
      <c r="C36" s="302">
        <v>5295147</v>
      </c>
      <c r="D36" s="121" t="s">
        <v>12</v>
      </c>
      <c r="E36" s="93" t="s">
        <v>339</v>
      </c>
      <c r="F36" s="309">
        <v>-1000</v>
      </c>
      <c r="G36" s="330">
        <v>973916</v>
      </c>
      <c r="H36" s="331">
        <v>973971</v>
      </c>
      <c r="I36" s="311">
        <f t="shared" si="6"/>
        <v>-55</v>
      </c>
      <c r="J36" s="311">
        <f t="shared" si="7"/>
        <v>55000</v>
      </c>
      <c r="K36" s="311">
        <f t="shared" si="8"/>
        <v>0.055</v>
      </c>
      <c r="L36" s="330">
        <v>987239</v>
      </c>
      <c r="M36" s="331">
        <v>987240</v>
      </c>
      <c r="N36" s="311">
        <f t="shared" si="9"/>
        <v>-1</v>
      </c>
      <c r="O36" s="311">
        <f t="shared" si="10"/>
        <v>1000</v>
      </c>
      <c r="P36" s="311">
        <f t="shared" si="11"/>
        <v>0.001</v>
      </c>
      <c r="Q36" s="465"/>
    </row>
    <row r="37" spans="1:17" ht="15" customHeight="1">
      <c r="A37" s="258"/>
      <c r="B37" s="301"/>
      <c r="C37" s="302"/>
      <c r="D37" s="121"/>
      <c r="E37" s="93"/>
      <c r="F37" s="309">
        <v>-1000</v>
      </c>
      <c r="G37" s="330">
        <v>980910</v>
      </c>
      <c r="H37" s="331">
        <v>982495</v>
      </c>
      <c r="I37" s="311">
        <f t="shared" si="6"/>
        <v>-1585</v>
      </c>
      <c r="J37" s="311">
        <f t="shared" si="7"/>
        <v>1585000</v>
      </c>
      <c r="K37" s="311">
        <f t="shared" si="8"/>
        <v>1.585</v>
      </c>
      <c r="L37" s="330"/>
      <c r="M37" s="331"/>
      <c r="N37" s="311"/>
      <c r="O37" s="311"/>
      <c r="P37" s="311"/>
      <c r="Q37" s="465"/>
    </row>
    <row r="38" spans="1:17" ht="15" customHeight="1">
      <c r="A38" s="258">
        <v>24</v>
      </c>
      <c r="B38" s="274" t="s">
        <v>162</v>
      </c>
      <c r="C38" s="302">
        <v>4865001</v>
      </c>
      <c r="D38" s="81" t="s">
        <v>12</v>
      </c>
      <c r="E38" s="93" t="s">
        <v>339</v>
      </c>
      <c r="F38" s="309">
        <v>-1000</v>
      </c>
      <c r="G38" s="330">
        <v>471</v>
      </c>
      <c r="H38" s="331">
        <v>370</v>
      </c>
      <c r="I38" s="311">
        <f t="shared" si="6"/>
        <v>101</v>
      </c>
      <c r="J38" s="311">
        <f t="shared" si="7"/>
        <v>-101000</v>
      </c>
      <c r="K38" s="311">
        <f t="shared" si="8"/>
        <v>-0.101</v>
      </c>
      <c r="L38" s="330">
        <v>998733</v>
      </c>
      <c r="M38" s="331">
        <v>998733</v>
      </c>
      <c r="N38" s="311">
        <f t="shared" si="9"/>
        <v>0</v>
      </c>
      <c r="O38" s="311">
        <f t="shared" si="10"/>
        <v>0</v>
      </c>
      <c r="P38" s="311">
        <f t="shared" si="11"/>
        <v>0</v>
      </c>
      <c r="Q38" s="751"/>
    </row>
    <row r="39" spans="1:17" ht="15" customHeight="1">
      <c r="A39" s="258"/>
      <c r="B39" s="272" t="s">
        <v>461</v>
      </c>
      <c r="C39" s="302"/>
      <c r="D39" s="81"/>
      <c r="E39" s="93"/>
      <c r="F39" s="309"/>
      <c r="G39" s="330"/>
      <c r="H39" s="331"/>
      <c r="I39" s="311"/>
      <c r="J39" s="311"/>
      <c r="K39" s="311"/>
      <c r="L39" s="330"/>
      <c r="M39" s="331"/>
      <c r="N39" s="311"/>
      <c r="O39" s="311"/>
      <c r="P39" s="311"/>
      <c r="Q39" s="751"/>
    </row>
    <row r="40" spans="1:17" ht="15" customHeight="1">
      <c r="A40" s="258">
        <v>25</v>
      </c>
      <c r="B40" s="274" t="s">
        <v>462</v>
      </c>
      <c r="C40" s="302">
        <v>5295131</v>
      </c>
      <c r="D40" s="81" t="s">
        <v>12</v>
      </c>
      <c r="E40" s="93" t="s">
        <v>339</v>
      </c>
      <c r="F40" s="309">
        <v>-1000</v>
      </c>
      <c r="G40" s="330">
        <v>76</v>
      </c>
      <c r="H40" s="331">
        <v>11</v>
      </c>
      <c r="I40" s="311">
        <f t="shared" si="6"/>
        <v>65</v>
      </c>
      <c r="J40" s="311">
        <f t="shared" si="7"/>
        <v>-65000</v>
      </c>
      <c r="K40" s="311">
        <f t="shared" si="8"/>
        <v>-0.065</v>
      </c>
      <c r="L40" s="330">
        <v>999999</v>
      </c>
      <c r="M40" s="331">
        <v>999999</v>
      </c>
      <c r="N40" s="311">
        <f t="shared" si="9"/>
        <v>0</v>
      </c>
      <c r="O40" s="311">
        <f t="shared" si="10"/>
        <v>0</v>
      </c>
      <c r="P40" s="311">
        <f t="shared" si="11"/>
        <v>0</v>
      </c>
      <c r="Q40" s="751"/>
    </row>
    <row r="41" spans="1:17" ht="15" customHeight="1">
      <c r="A41" s="258">
        <v>26</v>
      </c>
      <c r="B41" s="274" t="s">
        <v>463</v>
      </c>
      <c r="C41" s="302">
        <v>5295139</v>
      </c>
      <c r="D41" s="81" t="s">
        <v>12</v>
      </c>
      <c r="E41" s="93" t="s">
        <v>339</v>
      </c>
      <c r="F41" s="309">
        <v>-1000</v>
      </c>
      <c r="G41" s="330">
        <v>0</v>
      </c>
      <c r="H41" s="331">
        <v>0</v>
      </c>
      <c r="I41" s="311">
        <f t="shared" si="6"/>
        <v>0</v>
      </c>
      <c r="J41" s="311">
        <f t="shared" si="7"/>
        <v>0</v>
      </c>
      <c r="K41" s="311">
        <f t="shared" si="8"/>
        <v>0</v>
      </c>
      <c r="L41" s="330">
        <v>0</v>
      </c>
      <c r="M41" s="331">
        <v>0</v>
      </c>
      <c r="N41" s="311">
        <f t="shared" si="9"/>
        <v>0</v>
      </c>
      <c r="O41" s="311">
        <f t="shared" si="10"/>
        <v>0</v>
      </c>
      <c r="P41" s="311">
        <f t="shared" si="11"/>
        <v>0</v>
      </c>
      <c r="Q41" s="751"/>
    </row>
    <row r="42" spans="1:17" ht="15" customHeight="1">
      <c r="A42" s="258">
        <v>27</v>
      </c>
      <c r="B42" s="274" t="s">
        <v>464</v>
      </c>
      <c r="C42" s="302">
        <v>5295173</v>
      </c>
      <c r="D42" s="81" t="s">
        <v>12</v>
      </c>
      <c r="E42" s="93" t="s">
        <v>339</v>
      </c>
      <c r="F42" s="309">
        <v>-1000</v>
      </c>
      <c r="G42" s="330">
        <v>27054</v>
      </c>
      <c r="H42" s="331">
        <v>24477</v>
      </c>
      <c r="I42" s="311">
        <f t="shared" si="6"/>
        <v>2577</v>
      </c>
      <c r="J42" s="311">
        <f t="shared" si="7"/>
        <v>-2577000</v>
      </c>
      <c r="K42" s="311">
        <f t="shared" si="8"/>
        <v>-2.577</v>
      </c>
      <c r="L42" s="330">
        <v>999999</v>
      </c>
      <c r="M42" s="331">
        <v>999999</v>
      </c>
      <c r="N42" s="311">
        <f t="shared" si="9"/>
        <v>0</v>
      </c>
      <c r="O42" s="311">
        <f t="shared" si="10"/>
        <v>0</v>
      </c>
      <c r="P42" s="311">
        <f t="shared" si="11"/>
        <v>0</v>
      </c>
      <c r="Q42" s="751"/>
    </row>
    <row r="43" spans="1:17" ht="15" customHeight="1">
      <c r="A43" s="258">
        <v>28</v>
      </c>
      <c r="B43" s="274" t="s">
        <v>465</v>
      </c>
      <c r="C43" s="302">
        <v>4902501</v>
      </c>
      <c r="D43" s="81" t="s">
        <v>12</v>
      </c>
      <c r="E43" s="93" t="s">
        <v>339</v>
      </c>
      <c r="F43" s="309">
        <v>-3333.33</v>
      </c>
      <c r="G43" s="330">
        <v>1925</v>
      </c>
      <c r="H43" s="331">
        <v>617</v>
      </c>
      <c r="I43" s="311">
        <f t="shared" si="6"/>
        <v>1308</v>
      </c>
      <c r="J43" s="311">
        <f t="shared" si="7"/>
        <v>-4359995.64</v>
      </c>
      <c r="K43" s="311">
        <f t="shared" si="8"/>
        <v>-4.359995639999999</v>
      </c>
      <c r="L43" s="330">
        <v>0</v>
      </c>
      <c r="M43" s="331">
        <v>0</v>
      </c>
      <c r="N43" s="311">
        <f t="shared" si="9"/>
        <v>0</v>
      </c>
      <c r="O43" s="311">
        <f t="shared" si="10"/>
        <v>0</v>
      </c>
      <c r="P43" s="311">
        <f t="shared" si="11"/>
        <v>0</v>
      </c>
      <c r="Q43" s="751"/>
    </row>
    <row r="44" spans="1:17" ht="15" customHeight="1">
      <c r="A44" s="258"/>
      <c r="B44" s="303" t="s">
        <v>165</v>
      </c>
      <c r="C44" s="302"/>
      <c r="D44" s="121"/>
      <c r="E44" s="121"/>
      <c r="F44" s="309"/>
      <c r="G44" s="409"/>
      <c r="H44" s="412"/>
      <c r="I44" s="311"/>
      <c r="J44" s="311"/>
      <c r="K44" s="311"/>
      <c r="L44" s="313"/>
      <c r="M44" s="311"/>
      <c r="N44" s="311"/>
      <c r="O44" s="311"/>
      <c r="P44" s="311"/>
      <c r="Q44" s="465"/>
    </row>
    <row r="45" spans="1:17" ht="15" customHeight="1">
      <c r="A45" s="258"/>
      <c r="B45" s="303" t="s">
        <v>38</v>
      </c>
      <c r="C45" s="302"/>
      <c r="D45" s="121"/>
      <c r="E45" s="121"/>
      <c r="F45" s="309"/>
      <c r="G45" s="409"/>
      <c r="H45" s="412"/>
      <c r="I45" s="311"/>
      <c r="J45" s="311"/>
      <c r="K45" s="311"/>
      <c r="L45" s="313"/>
      <c r="M45" s="311"/>
      <c r="N45" s="311"/>
      <c r="O45" s="311"/>
      <c r="P45" s="311"/>
      <c r="Q45" s="465"/>
    </row>
    <row r="46" spans="1:17" ht="15" customHeight="1">
      <c r="A46" s="258">
        <v>29</v>
      </c>
      <c r="B46" s="301" t="s">
        <v>166</v>
      </c>
      <c r="C46" s="302">
        <v>5128435</v>
      </c>
      <c r="D46" s="121" t="s">
        <v>12</v>
      </c>
      <c r="E46" s="93" t="s">
        <v>339</v>
      </c>
      <c r="F46" s="309">
        <v>800</v>
      </c>
      <c r="G46" s="330">
        <v>174</v>
      </c>
      <c r="H46" s="331">
        <v>27</v>
      </c>
      <c r="I46" s="311">
        <f>G46-H46</f>
        <v>147</v>
      </c>
      <c r="J46" s="311">
        <f>$F46*I46</f>
        <v>117600</v>
      </c>
      <c r="K46" s="311">
        <f>J46/1000000</f>
        <v>0.1176</v>
      </c>
      <c r="L46" s="330">
        <v>8921</v>
      </c>
      <c r="M46" s="331">
        <v>8908</v>
      </c>
      <c r="N46" s="311">
        <f>L46-M46</f>
        <v>13</v>
      </c>
      <c r="O46" s="311">
        <f>$F46*N46</f>
        <v>10400</v>
      </c>
      <c r="P46" s="311">
        <f>O46/1000000</f>
        <v>0.0104</v>
      </c>
      <c r="Q46" s="465"/>
    </row>
    <row r="47" spans="1:17" ht="15" customHeight="1">
      <c r="A47" s="258"/>
      <c r="B47" s="272" t="s">
        <v>167</v>
      </c>
      <c r="C47" s="302"/>
      <c r="D47" s="81"/>
      <c r="E47" s="81"/>
      <c r="F47" s="309"/>
      <c r="G47" s="409"/>
      <c r="H47" s="412"/>
      <c r="I47" s="311"/>
      <c r="J47" s="311"/>
      <c r="K47" s="311"/>
      <c r="L47" s="313"/>
      <c r="M47" s="311"/>
      <c r="N47" s="311"/>
      <c r="O47" s="311"/>
      <c r="P47" s="311"/>
      <c r="Q47" s="465"/>
    </row>
    <row r="48" spans="1:17" ht="15" customHeight="1">
      <c r="A48" s="258">
        <v>30</v>
      </c>
      <c r="B48" s="274" t="s">
        <v>15</v>
      </c>
      <c r="C48" s="302">
        <v>5269210</v>
      </c>
      <c r="D48" s="81" t="s">
        <v>12</v>
      </c>
      <c r="E48" s="93" t="s">
        <v>339</v>
      </c>
      <c r="F48" s="309">
        <v>-1000</v>
      </c>
      <c r="G48" s="330">
        <v>977730</v>
      </c>
      <c r="H48" s="331">
        <v>978124</v>
      </c>
      <c r="I48" s="311">
        <f>G48-H48</f>
        <v>-394</v>
      </c>
      <c r="J48" s="311">
        <f>$F48*I48</f>
        <v>394000</v>
      </c>
      <c r="K48" s="311">
        <f>J48/1000000</f>
        <v>0.394</v>
      </c>
      <c r="L48" s="330">
        <v>968992</v>
      </c>
      <c r="M48" s="331">
        <v>969291</v>
      </c>
      <c r="N48" s="311">
        <f>L48-M48</f>
        <v>-299</v>
      </c>
      <c r="O48" s="311">
        <f>$F48*N48</f>
        <v>299000</v>
      </c>
      <c r="P48" s="311">
        <f>O48/1000000</f>
        <v>0.299</v>
      </c>
      <c r="Q48" s="465"/>
    </row>
    <row r="49" spans="1:17" ht="15" customHeight="1">
      <c r="A49" s="258">
        <v>31</v>
      </c>
      <c r="B49" s="301" t="s">
        <v>16</v>
      </c>
      <c r="C49" s="302">
        <v>5269211</v>
      </c>
      <c r="D49" s="121" t="s">
        <v>12</v>
      </c>
      <c r="E49" s="93" t="s">
        <v>339</v>
      </c>
      <c r="F49" s="309">
        <v>-1000</v>
      </c>
      <c r="G49" s="330">
        <v>991515</v>
      </c>
      <c r="H49" s="331">
        <v>991515</v>
      </c>
      <c r="I49" s="311">
        <f>G49-H49</f>
        <v>0</v>
      </c>
      <c r="J49" s="311">
        <f>$F49*I49</f>
        <v>0</v>
      </c>
      <c r="K49" s="311">
        <f>J49/1000000</f>
        <v>0</v>
      </c>
      <c r="L49" s="330">
        <v>985938</v>
      </c>
      <c r="M49" s="331">
        <v>985938</v>
      </c>
      <c r="N49" s="311">
        <f>L49-M49</f>
        <v>0</v>
      </c>
      <c r="O49" s="311">
        <f>$F49*N49</f>
        <v>0</v>
      </c>
      <c r="P49" s="311">
        <f>O49/1000000</f>
        <v>0</v>
      </c>
      <c r="Q49" s="707"/>
    </row>
    <row r="50" spans="1:17" ht="15" customHeight="1">
      <c r="A50" s="258">
        <v>32</v>
      </c>
      <c r="B50" s="301" t="s">
        <v>17</v>
      </c>
      <c r="C50" s="302">
        <v>5269209</v>
      </c>
      <c r="D50" s="121" t="s">
        <v>12</v>
      </c>
      <c r="E50" s="93" t="s">
        <v>339</v>
      </c>
      <c r="F50" s="309">
        <v>-1000</v>
      </c>
      <c r="G50" s="330">
        <v>980531</v>
      </c>
      <c r="H50" s="331">
        <v>980156</v>
      </c>
      <c r="I50" s="311">
        <f>G50-H50</f>
        <v>375</v>
      </c>
      <c r="J50" s="311">
        <f>$F50*I50</f>
        <v>-375000</v>
      </c>
      <c r="K50" s="311">
        <f>J50/1000000</f>
        <v>-0.375</v>
      </c>
      <c r="L50" s="330">
        <v>993976</v>
      </c>
      <c r="M50" s="331">
        <v>994405</v>
      </c>
      <c r="N50" s="311">
        <f>L50-M50</f>
        <v>-429</v>
      </c>
      <c r="O50" s="311">
        <f>$F50*N50</f>
        <v>429000</v>
      </c>
      <c r="P50" s="311">
        <f>O50/1000000</f>
        <v>0.429</v>
      </c>
      <c r="Q50" s="707"/>
    </row>
    <row r="51" spans="1:17" ht="15" customHeight="1">
      <c r="A51" s="258"/>
      <c r="B51" s="272" t="s">
        <v>478</v>
      </c>
      <c r="C51" s="302"/>
      <c r="D51" s="121"/>
      <c r="E51" s="93"/>
      <c r="F51" s="309"/>
      <c r="G51" s="330"/>
      <c r="H51" s="331"/>
      <c r="I51" s="311"/>
      <c r="J51" s="311"/>
      <c r="K51" s="311"/>
      <c r="L51" s="330"/>
      <c r="M51" s="331"/>
      <c r="N51" s="311"/>
      <c r="O51" s="311"/>
      <c r="P51" s="311"/>
      <c r="Q51" s="707"/>
    </row>
    <row r="52" spans="1:17" ht="15" customHeight="1">
      <c r="A52" s="258">
        <v>33</v>
      </c>
      <c r="B52" s="274" t="s">
        <v>464</v>
      </c>
      <c r="C52" s="302">
        <v>5128460</v>
      </c>
      <c r="D52" s="81" t="s">
        <v>12</v>
      </c>
      <c r="E52" s="93" t="s">
        <v>339</v>
      </c>
      <c r="F52" s="309">
        <v>-1000</v>
      </c>
      <c r="G52" s="330">
        <v>0</v>
      </c>
      <c r="H52" s="331">
        <v>0</v>
      </c>
      <c r="I52" s="311">
        <f>G52-H52</f>
        <v>0</v>
      </c>
      <c r="J52" s="311">
        <f>$F52*I52</f>
        <v>0</v>
      </c>
      <c r="K52" s="311">
        <f>J52/1000000</f>
        <v>0</v>
      </c>
      <c r="L52" s="330">
        <v>0</v>
      </c>
      <c r="M52" s="331">
        <v>0</v>
      </c>
      <c r="N52" s="311">
        <f>L52-M52</f>
        <v>0</v>
      </c>
      <c r="O52" s="311">
        <f>$F52*N52</f>
        <v>0</v>
      </c>
      <c r="P52" s="311">
        <f>O52/1000000</f>
        <v>0</v>
      </c>
      <c r="Q52" s="707"/>
    </row>
    <row r="53" spans="1:17" ht="15" customHeight="1">
      <c r="A53" s="258">
        <v>34</v>
      </c>
      <c r="B53" s="274" t="s">
        <v>465</v>
      </c>
      <c r="C53" s="302">
        <v>5295149</v>
      </c>
      <c r="D53" s="81" t="s">
        <v>12</v>
      </c>
      <c r="E53" s="93" t="s">
        <v>339</v>
      </c>
      <c r="F53" s="309">
        <v>-1600</v>
      </c>
      <c r="G53" s="330">
        <v>180</v>
      </c>
      <c r="H53" s="331">
        <v>0</v>
      </c>
      <c r="I53" s="311">
        <f>G53-H53</f>
        <v>180</v>
      </c>
      <c r="J53" s="311">
        <f>$F53*I53</f>
        <v>-288000</v>
      </c>
      <c r="K53" s="311">
        <f>J53/1000000</f>
        <v>-0.288</v>
      </c>
      <c r="L53" s="330">
        <v>0</v>
      </c>
      <c r="M53" s="331">
        <v>0</v>
      </c>
      <c r="N53" s="311">
        <f>L53-M53</f>
        <v>0</v>
      </c>
      <c r="O53" s="311">
        <f>$F53*N53</f>
        <v>0</v>
      </c>
      <c r="P53" s="311">
        <f>O53/1000000</f>
        <v>0</v>
      </c>
      <c r="Q53" s="707"/>
    </row>
    <row r="54" spans="2:17" ht="15" customHeight="1">
      <c r="B54" s="303" t="s">
        <v>168</v>
      </c>
      <c r="C54" s="302"/>
      <c r="D54" s="121"/>
      <c r="E54" s="121"/>
      <c r="F54" s="307"/>
      <c r="G54" s="409"/>
      <c r="H54" s="412"/>
      <c r="I54" s="311"/>
      <c r="J54" s="311"/>
      <c r="K54" s="311"/>
      <c r="L54" s="313"/>
      <c r="M54" s="311"/>
      <c r="N54" s="311"/>
      <c r="O54" s="311"/>
      <c r="P54" s="311"/>
      <c r="Q54" s="465"/>
    </row>
    <row r="55" spans="1:17" ht="15" customHeight="1">
      <c r="A55" s="258">
        <v>35</v>
      </c>
      <c r="B55" s="301" t="s">
        <v>416</v>
      </c>
      <c r="C55" s="302">
        <v>4865010</v>
      </c>
      <c r="D55" s="121" t="s">
        <v>12</v>
      </c>
      <c r="E55" s="93" t="s">
        <v>339</v>
      </c>
      <c r="F55" s="309">
        <v>-1000</v>
      </c>
      <c r="G55" s="330">
        <v>996356</v>
      </c>
      <c r="H55" s="331">
        <v>996356</v>
      </c>
      <c r="I55" s="311">
        <f>G55-H55</f>
        <v>0</v>
      </c>
      <c r="J55" s="311">
        <f>$F55*I55</f>
        <v>0</v>
      </c>
      <c r="K55" s="311">
        <f>J55/1000000</f>
        <v>0</v>
      </c>
      <c r="L55" s="330">
        <v>985335</v>
      </c>
      <c r="M55" s="331">
        <v>985225</v>
      </c>
      <c r="N55" s="311">
        <f>L55-M55</f>
        <v>110</v>
      </c>
      <c r="O55" s="311">
        <f>$F55*N55</f>
        <v>-110000</v>
      </c>
      <c r="P55" s="311">
        <f>O55/1000000</f>
        <v>-0.11</v>
      </c>
      <c r="Q55" s="465"/>
    </row>
    <row r="56" spans="1:17" ht="15" customHeight="1">
      <c r="A56" s="258">
        <v>36</v>
      </c>
      <c r="B56" s="301" t="s">
        <v>417</v>
      </c>
      <c r="C56" s="302">
        <v>4902568</v>
      </c>
      <c r="D56" s="121" t="s">
        <v>12</v>
      </c>
      <c r="E56" s="93" t="s">
        <v>339</v>
      </c>
      <c r="F56" s="309">
        <v>-750</v>
      </c>
      <c r="G56" s="330">
        <v>997466</v>
      </c>
      <c r="H56" s="331">
        <v>997498</v>
      </c>
      <c r="I56" s="311">
        <f>G56-H56</f>
        <v>-32</v>
      </c>
      <c r="J56" s="311">
        <f>$F56*I56</f>
        <v>24000</v>
      </c>
      <c r="K56" s="311">
        <f>J56/1000000</f>
        <v>0.024</v>
      </c>
      <c r="L56" s="330">
        <v>3827</v>
      </c>
      <c r="M56" s="331">
        <v>3835</v>
      </c>
      <c r="N56" s="311">
        <f>L56-M56</f>
        <v>-8</v>
      </c>
      <c r="O56" s="311">
        <f>$F56*N56</f>
        <v>6000</v>
      </c>
      <c r="P56" s="311">
        <f>O56/1000000</f>
        <v>0.006</v>
      </c>
      <c r="Q56" s="465" t="s">
        <v>487</v>
      </c>
    </row>
    <row r="57" spans="1:17" ht="15" customHeight="1">
      <c r="A57" s="273">
        <v>37</v>
      </c>
      <c r="B57" s="274" t="s">
        <v>418</v>
      </c>
      <c r="C57" s="302">
        <v>4864933</v>
      </c>
      <c r="D57" s="81" t="s">
        <v>12</v>
      </c>
      <c r="E57" s="93" t="s">
        <v>339</v>
      </c>
      <c r="F57" s="309">
        <v>-1000</v>
      </c>
      <c r="G57" s="330">
        <v>12156</v>
      </c>
      <c r="H57" s="331">
        <v>11014</v>
      </c>
      <c r="I57" s="311">
        <f>G57-H57</f>
        <v>1142</v>
      </c>
      <c r="J57" s="311">
        <f>$F57*I57</f>
        <v>-1142000</v>
      </c>
      <c r="K57" s="311">
        <f>J57/1000000</f>
        <v>-1.142</v>
      </c>
      <c r="L57" s="330">
        <v>33167</v>
      </c>
      <c r="M57" s="331">
        <v>33167</v>
      </c>
      <c r="N57" s="311">
        <f>L57-M57</f>
        <v>0</v>
      </c>
      <c r="O57" s="311">
        <f>$F57*N57</f>
        <v>0</v>
      </c>
      <c r="P57" s="311">
        <f>O57/1000000</f>
        <v>0</v>
      </c>
      <c r="Q57" s="465"/>
    </row>
    <row r="58" spans="1:17" ht="15" customHeight="1">
      <c r="A58" s="273">
        <v>38</v>
      </c>
      <c r="B58" s="301" t="s">
        <v>419</v>
      </c>
      <c r="C58" s="302">
        <v>4864904</v>
      </c>
      <c r="D58" s="121" t="s">
        <v>12</v>
      </c>
      <c r="E58" s="93" t="s">
        <v>339</v>
      </c>
      <c r="F58" s="309">
        <v>-1000</v>
      </c>
      <c r="G58" s="330">
        <v>996550</v>
      </c>
      <c r="H58" s="331">
        <v>997354</v>
      </c>
      <c r="I58" s="311">
        <f>G58-H58</f>
        <v>-804</v>
      </c>
      <c r="J58" s="311">
        <f>$F58*I58</f>
        <v>804000</v>
      </c>
      <c r="K58" s="311">
        <f>J58/1000000</f>
        <v>0.804</v>
      </c>
      <c r="L58" s="330">
        <v>996219</v>
      </c>
      <c r="M58" s="331">
        <v>996219</v>
      </c>
      <c r="N58" s="311">
        <f>L58-M58</f>
        <v>0</v>
      </c>
      <c r="O58" s="311">
        <f>$F58*N58</f>
        <v>0</v>
      </c>
      <c r="P58" s="311">
        <f>O58/1000000</f>
        <v>0</v>
      </c>
      <c r="Q58" s="465"/>
    </row>
    <row r="59" spans="1:17" ht="22.5" customHeight="1">
      <c r="A59" s="258">
        <v>39</v>
      </c>
      <c r="B59" s="301" t="s">
        <v>420</v>
      </c>
      <c r="C59" s="302">
        <v>4864942</v>
      </c>
      <c r="D59" s="121" t="s">
        <v>12</v>
      </c>
      <c r="E59" s="93" t="s">
        <v>339</v>
      </c>
      <c r="F59" s="311">
        <v>-1000</v>
      </c>
      <c r="G59" s="330">
        <v>998423</v>
      </c>
      <c r="H59" s="331">
        <v>999365</v>
      </c>
      <c r="I59" s="311">
        <f>G59-H59</f>
        <v>-942</v>
      </c>
      <c r="J59" s="311">
        <f>$F59*I59</f>
        <v>942000</v>
      </c>
      <c r="K59" s="311">
        <f>J59/1000000</f>
        <v>0.942</v>
      </c>
      <c r="L59" s="330">
        <v>999746</v>
      </c>
      <c r="M59" s="331">
        <v>999746</v>
      </c>
      <c r="N59" s="311">
        <f>L59-M59</f>
        <v>0</v>
      </c>
      <c r="O59" s="311">
        <f>$F59*N59</f>
        <v>0</v>
      </c>
      <c r="P59" s="311">
        <f>O59/1000000</f>
        <v>0</v>
      </c>
      <c r="Q59" s="465"/>
    </row>
    <row r="60" spans="1:17" ht="18" customHeight="1" thickBot="1">
      <c r="A60" s="386" t="s">
        <v>328</v>
      </c>
      <c r="B60" s="304"/>
      <c r="C60" s="305"/>
      <c r="D60" s="250"/>
      <c r="E60" s="251"/>
      <c r="F60" s="309"/>
      <c r="G60" s="410"/>
      <c r="H60" s="411"/>
      <c r="I60" s="315"/>
      <c r="J60" s="315"/>
      <c r="K60" s="315"/>
      <c r="L60" s="315"/>
      <c r="M60" s="315"/>
      <c r="N60" s="315"/>
      <c r="O60" s="315"/>
      <c r="P60" s="589" t="str">
        <f>NDPL!$Q$1</f>
        <v>OCTOBER-2018</v>
      </c>
      <c r="Q60" s="589"/>
    </row>
    <row r="61" spans="1:17" ht="16.5" customHeight="1" thickTop="1">
      <c r="A61" s="269"/>
      <c r="B61" s="272" t="s">
        <v>169</v>
      </c>
      <c r="C61" s="302"/>
      <c r="D61" s="81"/>
      <c r="E61" s="81"/>
      <c r="F61" s="399"/>
      <c r="G61" s="409"/>
      <c r="H61" s="412"/>
      <c r="I61" s="311"/>
      <c r="J61" s="311"/>
      <c r="K61" s="311"/>
      <c r="L61" s="313"/>
      <c r="M61" s="311"/>
      <c r="N61" s="311"/>
      <c r="O61" s="311"/>
      <c r="P61" s="311"/>
      <c r="Q61" s="452"/>
    </row>
    <row r="62" spans="1:17" ht="16.5" customHeight="1">
      <c r="A62" s="258">
        <v>40</v>
      </c>
      <c r="B62" s="301" t="s">
        <v>15</v>
      </c>
      <c r="C62" s="302">
        <v>4864962</v>
      </c>
      <c r="D62" s="121" t="s">
        <v>12</v>
      </c>
      <c r="E62" s="93" t="s">
        <v>339</v>
      </c>
      <c r="F62" s="309">
        <v>-1000</v>
      </c>
      <c r="G62" s="330">
        <v>12505</v>
      </c>
      <c r="H62" s="331">
        <v>10492</v>
      </c>
      <c r="I62" s="311">
        <f>G62-H62</f>
        <v>2013</v>
      </c>
      <c r="J62" s="311">
        <f>$F62*I62</f>
        <v>-2013000</v>
      </c>
      <c r="K62" s="311">
        <f>J62/1000000</f>
        <v>-2.013</v>
      </c>
      <c r="L62" s="330">
        <v>999885</v>
      </c>
      <c r="M62" s="331">
        <v>999885</v>
      </c>
      <c r="N62" s="311">
        <f>L62-M62</f>
        <v>0</v>
      </c>
      <c r="O62" s="311">
        <f>$F62*N62</f>
        <v>0</v>
      </c>
      <c r="P62" s="311">
        <f>O62/1000000</f>
        <v>0</v>
      </c>
      <c r="Q62" s="464"/>
    </row>
    <row r="63" spans="1:17" ht="16.5" customHeight="1">
      <c r="A63" s="258">
        <v>41</v>
      </c>
      <c r="B63" s="301" t="s">
        <v>16</v>
      </c>
      <c r="C63" s="302">
        <v>5128455</v>
      </c>
      <c r="D63" s="121" t="s">
        <v>12</v>
      </c>
      <c r="E63" s="93" t="s">
        <v>339</v>
      </c>
      <c r="F63" s="309">
        <v>-500</v>
      </c>
      <c r="G63" s="330">
        <v>16883</v>
      </c>
      <c r="H63" s="331">
        <v>17017</v>
      </c>
      <c r="I63" s="311">
        <f>G63-H63</f>
        <v>-134</v>
      </c>
      <c r="J63" s="311">
        <f>$F63*I63</f>
        <v>67000</v>
      </c>
      <c r="K63" s="311">
        <f>J63/1000000</f>
        <v>0.067</v>
      </c>
      <c r="L63" s="330">
        <v>997291</v>
      </c>
      <c r="M63" s="331">
        <v>997315</v>
      </c>
      <c r="N63" s="311">
        <f>L63-M63</f>
        <v>-24</v>
      </c>
      <c r="O63" s="311">
        <f>$F63*N63</f>
        <v>12000</v>
      </c>
      <c r="P63" s="311">
        <f>O63/1000000</f>
        <v>0.012</v>
      </c>
      <c r="Q63" s="464" t="s">
        <v>488</v>
      </c>
    </row>
    <row r="64" spans="1:17" ht="16.5" customHeight="1">
      <c r="A64" s="258"/>
      <c r="B64" s="301"/>
      <c r="C64" s="302"/>
      <c r="D64" s="121"/>
      <c r="E64" s="93"/>
      <c r="F64" s="309"/>
      <c r="G64" s="330"/>
      <c r="H64" s="331"/>
      <c r="I64" s="311"/>
      <c r="J64" s="311"/>
      <c r="K64" s="311">
        <v>0.067</v>
      </c>
      <c r="L64" s="330"/>
      <c r="M64" s="331"/>
      <c r="N64" s="311"/>
      <c r="O64" s="311"/>
      <c r="P64" s="311">
        <v>0.012</v>
      </c>
      <c r="Q64" s="464" t="s">
        <v>485</v>
      </c>
    </row>
    <row r="65" spans="1:17" ht="16.5" customHeight="1">
      <c r="A65" s="258">
        <v>42</v>
      </c>
      <c r="B65" s="301" t="s">
        <v>17</v>
      </c>
      <c r="C65" s="302">
        <v>4864979</v>
      </c>
      <c r="D65" s="121" t="s">
        <v>12</v>
      </c>
      <c r="E65" s="93" t="s">
        <v>339</v>
      </c>
      <c r="F65" s="309">
        <v>-2000</v>
      </c>
      <c r="G65" s="330">
        <v>52926</v>
      </c>
      <c r="H65" s="331">
        <v>52926</v>
      </c>
      <c r="I65" s="311">
        <f>G65-H65</f>
        <v>0</v>
      </c>
      <c r="J65" s="311">
        <f>$F65*I65</f>
        <v>0</v>
      </c>
      <c r="K65" s="311">
        <f>J65/1000000</f>
        <v>0</v>
      </c>
      <c r="L65" s="330">
        <v>969570</v>
      </c>
      <c r="M65" s="331">
        <v>969570</v>
      </c>
      <c r="N65" s="311">
        <f>L65-M65</f>
        <v>0</v>
      </c>
      <c r="O65" s="311">
        <f>$F65*N65</f>
        <v>0</v>
      </c>
      <c r="P65" s="311">
        <f>O65/1000000</f>
        <v>0</v>
      </c>
      <c r="Q65" s="483"/>
    </row>
    <row r="66" spans="2:17" ht="16.5" customHeight="1">
      <c r="B66" s="303" t="s">
        <v>170</v>
      </c>
      <c r="C66" s="302"/>
      <c r="D66" s="121"/>
      <c r="E66" s="121"/>
      <c r="F66" s="309"/>
      <c r="G66" s="409"/>
      <c r="H66" s="412"/>
      <c r="I66" s="311"/>
      <c r="J66" s="311"/>
      <c r="K66" s="311"/>
      <c r="L66" s="313"/>
      <c r="M66" s="311"/>
      <c r="N66" s="311"/>
      <c r="O66" s="311"/>
      <c r="P66" s="311"/>
      <c r="Q66" s="452"/>
    </row>
    <row r="67" spans="1:17" ht="16.5" customHeight="1">
      <c r="A67" s="258">
        <v>43</v>
      </c>
      <c r="B67" s="301" t="s">
        <v>15</v>
      </c>
      <c r="C67" s="302">
        <v>4865018</v>
      </c>
      <c r="D67" s="121" t="s">
        <v>12</v>
      </c>
      <c r="E67" s="93" t="s">
        <v>339</v>
      </c>
      <c r="F67" s="309">
        <v>-1000</v>
      </c>
      <c r="G67" s="330">
        <v>3452</v>
      </c>
      <c r="H67" s="331">
        <v>2541</v>
      </c>
      <c r="I67" s="311">
        <f>G67-H67</f>
        <v>911</v>
      </c>
      <c r="J67" s="311">
        <f>$F67*I67</f>
        <v>-911000</v>
      </c>
      <c r="K67" s="311">
        <f>J67/1000000</f>
        <v>-0.911</v>
      </c>
      <c r="L67" s="330">
        <v>999354</v>
      </c>
      <c r="M67" s="331">
        <v>999354</v>
      </c>
      <c r="N67" s="311">
        <f>L67-M67</f>
        <v>0</v>
      </c>
      <c r="O67" s="311">
        <f>$F67*N67</f>
        <v>0</v>
      </c>
      <c r="P67" s="311">
        <f>O67/1000000</f>
        <v>0</v>
      </c>
      <c r="Q67" s="452"/>
    </row>
    <row r="68" spans="1:17" ht="16.5" customHeight="1">
      <c r="A68" s="258">
        <v>44</v>
      </c>
      <c r="B68" s="301" t="s">
        <v>16</v>
      </c>
      <c r="C68" s="302">
        <v>4864967</v>
      </c>
      <c r="D68" s="121" t="s">
        <v>12</v>
      </c>
      <c r="E68" s="93" t="s">
        <v>339</v>
      </c>
      <c r="F68" s="309">
        <v>-1000</v>
      </c>
      <c r="G68" s="330">
        <v>993259</v>
      </c>
      <c r="H68" s="331">
        <v>993955</v>
      </c>
      <c r="I68" s="311">
        <f>G68-H68</f>
        <v>-696</v>
      </c>
      <c r="J68" s="311">
        <f>$F68*I68</f>
        <v>696000</v>
      </c>
      <c r="K68" s="311">
        <f>J68/1000000</f>
        <v>0.696</v>
      </c>
      <c r="L68" s="330">
        <v>926352</v>
      </c>
      <c r="M68" s="331">
        <v>926352</v>
      </c>
      <c r="N68" s="311">
        <f>L68-M68</f>
        <v>0</v>
      </c>
      <c r="O68" s="311">
        <f>$F68*N68</f>
        <v>0</v>
      </c>
      <c r="P68" s="311">
        <f>O68/1000000</f>
        <v>0</v>
      </c>
      <c r="Q68" s="452"/>
    </row>
    <row r="69" spans="1:17" ht="16.5" customHeight="1">
      <c r="A69" s="258">
        <v>45</v>
      </c>
      <c r="B69" s="301" t="s">
        <v>17</v>
      </c>
      <c r="C69" s="302">
        <v>5295144</v>
      </c>
      <c r="D69" s="121" t="s">
        <v>12</v>
      </c>
      <c r="E69" s="93" t="s">
        <v>339</v>
      </c>
      <c r="F69" s="309">
        <v>-1000</v>
      </c>
      <c r="G69" s="330">
        <v>3739</v>
      </c>
      <c r="H69" s="331">
        <v>2734</v>
      </c>
      <c r="I69" s="311">
        <f>G69-H69</f>
        <v>1005</v>
      </c>
      <c r="J69" s="311">
        <f>$F69*I69</f>
        <v>-1005000</v>
      </c>
      <c r="K69" s="311">
        <f>J69/1000000</f>
        <v>-1.005</v>
      </c>
      <c r="L69" s="330">
        <v>9364</v>
      </c>
      <c r="M69" s="331">
        <v>9364</v>
      </c>
      <c r="N69" s="311">
        <f>L69-M69</f>
        <v>0</v>
      </c>
      <c r="O69" s="311">
        <f>$F69*N69</f>
        <v>0</v>
      </c>
      <c r="P69" s="311">
        <f>O69/1000000</f>
        <v>0</v>
      </c>
      <c r="Q69" s="464"/>
    </row>
    <row r="70" spans="1:17" ht="16.5" customHeight="1">
      <c r="A70" s="258">
        <v>46</v>
      </c>
      <c r="B70" s="301" t="s">
        <v>162</v>
      </c>
      <c r="C70" s="302">
        <v>4864964</v>
      </c>
      <c r="D70" s="121" t="s">
        <v>12</v>
      </c>
      <c r="E70" s="93" t="s">
        <v>339</v>
      </c>
      <c r="F70" s="309">
        <v>-2000</v>
      </c>
      <c r="G70" s="330">
        <v>1313</v>
      </c>
      <c r="H70" s="331">
        <v>1525</v>
      </c>
      <c r="I70" s="331">
        <f>G70-H70</f>
        <v>-212</v>
      </c>
      <c r="J70" s="331">
        <f>$F70*I70</f>
        <v>424000</v>
      </c>
      <c r="K70" s="331">
        <f>J70/1000000</f>
        <v>0.424</v>
      </c>
      <c r="L70" s="330">
        <v>996535</v>
      </c>
      <c r="M70" s="331">
        <v>996535</v>
      </c>
      <c r="N70" s="331">
        <f>L70-M70</f>
        <v>0</v>
      </c>
      <c r="O70" s="331">
        <f>$F70*N70</f>
        <v>0</v>
      </c>
      <c r="P70" s="331">
        <f>O70/1000000</f>
        <v>0</v>
      </c>
      <c r="Q70" s="484"/>
    </row>
    <row r="71" spans="2:17" ht="16.5" customHeight="1">
      <c r="B71" s="303" t="s">
        <v>116</v>
      </c>
      <c r="C71" s="302"/>
      <c r="D71" s="121"/>
      <c r="E71" s="93"/>
      <c r="F71" s="307"/>
      <c r="G71" s="409"/>
      <c r="H71" s="412"/>
      <c r="I71" s="311"/>
      <c r="J71" s="311"/>
      <c r="K71" s="311"/>
      <c r="L71" s="313"/>
      <c r="M71" s="311"/>
      <c r="N71" s="311"/>
      <c r="O71" s="311"/>
      <c r="P71" s="311"/>
      <c r="Q71" s="452"/>
    </row>
    <row r="72" spans="1:17" ht="16.5" customHeight="1">
      <c r="A72" s="258">
        <v>47</v>
      </c>
      <c r="B72" s="301" t="s">
        <v>359</v>
      </c>
      <c r="C72" s="302">
        <v>5128461</v>
      </c>
      <c r="D72" s="121" t="s">
        <v>12</v>
      </c>
      <c r="E72" s="93" t="s">
        <v>339</v>
      </c>
      <c r="F72" s="307">
        <v>-1000</v>
      </c>
      <c r="G72" s="330">
        <v>4674</v>
      </c>
      <c r="H72" s="331">
        <v>2137</v>
      </c>
      <c r="I72" s="311">
        <f>G72-H72</f>
        <v>2537</v>
      </c>
      <c r="J72" s="311">
        <f>$F72*I72</f>
        <v>-2537000</v>
      </c>
      <c r="K72" s="311">
        <f>J72/1000000</f>
        <v>-2.537</v>
      </c>
      <c r="L72" s="330">
        <v>997817</v>
      </c>
      <c r="M72" s="331">
        <v>997817</v>
      </c>
      <c r="N72" s="311">
        <f>L72-M72</f>
        <v>0</v>
      </c>
      <c r="O72" s="311">
        <f>$F72*N72</f>
        <v>0</v>
      </c>
      <c r="P72" s="311">
        <f>O72/1000000</f>
        <v>0</v>
      </c>
      <c r="Q72" s="453"/>
    </row>
    <row r="73" spans="1:17" ht="16.5" customHeight="1">
      <c r="A73" s="258">
        <v>48</v>
      </c>
      <c r="B73" s="301" t="s">
        <v>172</v>
      </c>
      <c r="C73" s="302">
        <v>4865003</v>
      </c>
      <c r="D73" s="121" t="s">
        <v>12</v>
      </c>
      <c r="E73" s="93" t="s">
        <v>339</v>
      </c>
      <c r="F73" s="708">
        <v>-2000</v>
      </c>
      <c r="G73" s="330">
        <v>7934</v>
      </c>
      <c r="H73" s="331">
        <v>7856</v>
      </c>
      <c r="I73" s="311">
        <f>G73-H73</f>
        <v>78</v>
      </c>
      <c r="J73" s="311">
        <f>$F73*I73</f>
        <v>-156000</v>
      </c>
      <c r="K73" s="311">
        <f>J73/1000000</f>
        <v>-0.156</v>
      </c>
      <c r="L73" s="330">
        <v>999440</v>
      </c>
      <c r="M73" s="331">
        <v>999440</v>
      </c>
      <c r="N73" s="311">
        <f>L73-M73</f>
        <v>0</v>
      </c>
      <c r="O73" s="311">
        <f>$F73*N73</f>
        <v>0</v>
      </c>
      <c r="P73" s="311">
        <f>O73/1000000</f>
        <v>0</v>
      </c>
      <c r="Q73" s="452"/>
    </row>
    <row r="74" spans="2:17" ht="16.5" customHeight="1">
      <c r="B74" s="303" t="s">
        <v>361</v>
      </c>
      <c r="C74" s="302"/>
      <c r="D74" s="121"/>
      <c r="E74" s="93"/>
      <c r="F74" s="307"/>
      <c r="G74" s="409"/>
      <c r="H74" s="412"/>
      <c r="I74" s="311"/>
      <c r="J74" s="311"/>
      <c r="K74" s="311"/>
      <c r="L74" s="313"/>
      <c r="M74" s="311"/>
      <c r="N74" s="311"/>
      <c r="O74" s="311"/>
      <c r="P74" s="311"/>
      <c r="Q74" s="452"/>
    </row>
    <row r="75" spans="1:17" ht="16.5" customHeight="1">
      <c r="A75" s="258">
        <v>49</v>
      </c>
      <c r="B75" s="301" t="s">
        <v>359</v>
      </c>
      <c r="C75" s="302">
        <v>4865024</v>
      </c>
      <c r="D75" s="121" t="s">
        <v>12</v>
      </c>
      <c r="E75" s="93" t="s">
        <v>339</v>
      </c>
      <c r="F75" s="400">
        <v>-2000</v>
      </c>
      <c r="G75" s="330">
        <v>6883</v>
      </c>
      <c r="H75" s="331">
        <v>6634</v>
      </c>
      <c r="I75" s="311">
        <f>G75-H75</f>
        <v>249</v>
      </c>
      <c r="J75" s="311">
        <f>$F75*I75</f>
        <v>-498000</v>
      </c>
      <c r="K75" s="311">
        <f>J75/1000000</f>
        <v>-0.498</v>
      </c>
      <c r="L75" s="330">
        <v>2310</v>
      </c>
      <c r="M75" s="331">
        <v>2310</v>
      </c>
      <c r="N75" s="311">
        <f>L75-M75</f>
        <v>0</v>
      </c>
      <c r="O75" s="311">
        <f>$F75*N75</f>
        <v>0</v>
      </c>
      <c r="P75" s="311">
        <f>O75/1000000</f>
        <v>0</v>
      </c>
      <c r="Q75" s="452"/>
    </row>
    <row r="76" spans="1:17" ht="16.5" customHeight="1">
      <c r="A76" s="258">
        <v>50</v>
      </c>
      <c r="B76" s="301" t="s">
        <v>172</v>
      </c>
      <c r="C76" s="302">
        <v>4864920</v>
      </c>
      <c r="D76" s="121" t="s">
        <v>12</v>
      </c>
      <c r="E76" s="93" t="s">
        <v>339</v>
      </c>
      <c r="F76" s="400">
        <v>-2000</v>
      </c>
      <c r="G76" s="330">
        <v>3587</v>
      </c>
      <c r="H76" s="331">
        <v>3375</v>
      </c>
      <c r="I76" s="311">
        <f>G76-H76</f>
        <v>212</v>
      </c>
      <c r="J76" s="311">
        <f>$F76*I76</f>
        <v>-424000</v>
      </c>
      <c r="K76" s="311">
        <f>J76/1000000</f>
        <v>-0.424</v>
      </c>
      <c r="L76" s="330">
        <v>1276</v>
      </c>
      <c r="M76" s="331">
        <v>1276</v>
      </c>
      <c r="N76" s="311">
        <f>L76-M76</f>
        <v>0</v>
      </c>
      <c r="O76" s="311">
        <f>$F76*N76</f>
        <v>0</v>
      </c>
      <c r="P76" s="311">
        <f>O76/1000000</f>
        <v>0</v>
      </c>
      <c r="Q76" s="452"/>
    </row>
    <row r="77" spans="1:17" ht="16.5" customHeight="1">
      <c r="A77" s="258"/>
      <c r="B77" s="438" t="s">
        <v>367</v>
      </c>
      <c r="C77" s="302"/>
      <c r="D77" s="121"/>
      <c r="E77" s="93"/>
      <c r="F77" s="400"/>
      <c r="G77" s="330"/>
      <c r="H77" s="331"/>
      <c r="I77" s="311"/>
      <c r="J77" s="311"/>
      <c r="K77" s="311"/>
      <c r="L77" s="330"/>
      <c r="M77" s="331"/>
      <c r="N77" s="311"/>
      <c r="O77" s="311"/>
      <c r="P77" s="311"/>
      <c r="Q77" s="452"/>
    </row>
    <row r="78" spans="1:17" ht="16.5" customHeight="1">
      <c r="A78" s="258">
        <v>51</v>
      </c>
      <c r="B78" s="301" t="s">
        <v>359</v>
      </c>
      <c r="C78" s="302">
        <v>5128414</v>
      </c>
      <c r="D78" s="121" t="s">
        <v>12</v>
      </c>
      <c r="E78" s="93" t="s">
        <v>339</v>
      </c>
      <c r="F78" s="400">
        <v>-1000</v>
      </c>
      <c r="G78" s="330">
        <v>917437</v>
      </c>
      <c r="H78" s="331">
        <v>917438</v>
      </c>
      <c r="I78" s="311">
        <f>G78-H78</f>
        <v>-1</v>
      </c>
      <c r="J78" s="311">
        <f>$F78*I78</f>
        <v>1000</v>
      </c>
      <c r="K78" s="311">
        <f>J78/1000000</f>
        <v>0.001</v>
      </c>
      <c r="L78" s="330">
        <v>981009</v>
      </c>
      <c r="M78" s="331">
        <v>981058</v>
      </c>
      <c r="N78" s="311">
        <f>L78-M78</f>
        <v>-49</v>
      </c>
      <c r="O78" s="311">
        <f>$F78*N78</f>
        <v>49000</v>
      </c>
      <c r="P78" s="311">
        <f>O78/1000000</f>
        <v>0.049</v>
      </c>
      <c r="Q78" s="452"/>
    </row>
    <row r="79" spans="1:17" ht="16.5" customHeight="1">
      <c r="A79" s="258">
        <v>52</v>
      </c>
      <c r="B79" s="301" t="s">
        <v>172</v>
      </c>
      <c r="C79" s="302">
        <v>4902504</v>
      </c>
      <c r="D79" s="121" t="s">
        <v>12</v>
      </c>
      <c r="E79" s="93" t="s">
        <v>339</v>
      </c>
      <c r="F79" s="400">
        <v>-1000</v>
      </c>
      <c r="G79" s="330">
        <v>6</v>
      </c>
      <c r="H79" s="331">
        <v>8</v>
      </c>
      <c r="I79" s="311">
        <f>G79-H79</f>
        <v>-2</v>
      </c>
      <c r="J79" s="311">
        <f>$F79*I79</f>
        <v>2000</v>
      </c>
      <c r="K79" s="311">
        <f>J79/1000000</f>
        <v>0.002</v>
      </c>
      <c r="L79" s="330">
        <v>996478</v>
      </c>
      <c r="M79" s="331">
        <v>996520</v>
      </c>
      <c r="N79" s="311">
        <f>L79-M79</f>
        <v>-42</v>
      </c>
      <c r="O79" s="311">
        <f>$F79*N79</f>
        <v>42000</v>
      </c>
      <c r="P79" s="311">
        <f>O79/1000000</f>
        <v>0.042</v>
      </c>
      <c r="Q79" s="452"/>
    </row>
    <row r="80" spans="1:17" ht="16.5" customHeight="1">
      <c r="A80" s="258">
        <v>53</v>
      </c>
      <c r="B80" s="301" t="s">
        <v>424</v>
      </c>
      <c r="C80" s="302">
        <v>5128426</v>
      </c>
      <c r="D80" s="121" t="s">
        <v>12</v>
      </c>
      <c r="E80" s="93" t="s">
        <v>339</v>
      </c>
      <c r="F80" s="400">
        <v>-1000</v>
      </c>
      <c r="G80" s="330">
        <v>445</v>
      </c>
      <c r="H80" s="331">
        <v>468</v>
      </c>
      <c r="I80" s="311">
        <f>G80-H80</f>
        <v>-23</v>
      </c>
      <c r="J80" s="311">
        <f>$F80*I80</f>
        <v>23000</v>
      </c>
      <c r="K80" s="311">
        <f>J80/1000000</f>
        <v>0.023</v>
      </c>
      <c r="L80" s="330">
        <v>989284</v>
      </c>
      <c r="M80" s="331">
        <v>989917</v>
      </c>
      <c r="N80" s="311">
        <f>L80-M80</f>
        <v>-633</v>
      </c>
      <c r="O80" s="311">
        <f>$F80*N80</f>
        <v>633000</v>
      </c>
      <c r="P80" s="311">
        <f>O80/1000000</f>
        <v>0.633</v>
      </c>
      <c r="Q80" s="452"/>
    </row>
    <row r="81" spans="2:17" ht="16.5" customHeight="1">
      <c r="B81" s="438" t="s">
        <v>376</v>
      </c>
      <c r="C81" s="302"/>
      <c r="D81" s="121"/>
      <c r="E81" s="93"/>
      <c r="F81" s="400"/>
      <c r="G81" s="330"/>
      <c r="H81" s="331"/>
      <c r="I81" s="311"/>
      <c r="J81" s="311"/>
      <c r="K81" s="311"/>
      <c r="L81" s="330"/>
      <c r="M81" s="331"/>
      <c r="N81" s="311"/>
      <c r="O81" s="311"/>
      <c r="P81" s="311"/>
      <c r="Q81" s="452"/>
    </row>
    <row r="82" spans="1:17" ht="16.5" customHeight="1">
      <c r="A82" s="258">
        <v>54</v>
      </c>
      <c r="B82" s="301" t="s">
        <v>377</v>
      </c>
      <c r="C82" s="302">
        <v>5100228</v>
      </c>
      <c r="D82" s="121" t="s">
        <v>12</v>
      </c>
      <c r="E82" s="93" t="s">
        <v>339</v>
      </c>
      <c r="F82" s="400">
        <v>800</v>
      </c>
      <c r="G82" s="330">
        <v>993087</v>
      </c>
      <c r="H82" s="331">
        <v>993087</v>
      </c>
      <c r="I82" s="311">
        <f aca="true" t="shared" si="12" ref="I82:I87">G82-H82</f>
        <v>0</v>
      </c>
      <c r="J82" s="311">
        <f aca="true" t="shared" si="13" ref="J82:J87">$F82*I82</f>
        <v>0</v>
      </c>
      <c r="K82" s="311">
        <f aca="true" t="shared" si="14" ref="K82:K87">J82/1000000</f>
        <v>0</v>
      </c>
      <c r="L82" s="330">
        <v>993087</v>
      </c>
      <c r="M82" s="331">
        <v>993087</v>
      </c>
      <c r="N82" s="311">
        <f aca="true" t="shared" si="15" ref="N82:N87">L82-M82</f>
        <v>0</v>
      </c>
      <c r="O82" s="311">
        <f aca="true" t="shared" si="16" ref="O82:O87">$F82*N82</f>
        <v>0</v>
      </c>
      <c r="P82" s="311">
        <f aca="true" t="shared" si="17" ref="P82:P87">O82/1000000</f>
        <v>0</v>
      </c>
      <c r="Q82" s="452"/>
    </row>
    <row r="83" spans="1:17" ht="16.5" customHeight="1">
      <c r="A83" s="258">
        <v>55</v>
      </c>
      <c r="B83" s="351" t="s">
        <v>378</v>
      </c>
      <c r="C83" s="302">
        <v>4865026</v>
      </c>
      <c r="D83" s="121" t="s">
        <v>12</v>
      </c>
      <c r="E83" s="93" t="s">
        <v>339</v>
      </c>
      <c r="F83" s="400">
        <v>800</v>
      </c>
      <c r="G83" s="330">
        <v>996828</v>
      </c>
      <c r="H83" s="331">
        <v>996857</v>
      </c>
      <c r="I83" s="311">
        <f t="shared" si="12"/>
        <v>-29</v>
      </c>
      <c r="J83" s="311">
        <f t="shared" si="13"/>
        <v>-23200</v>
      </c>
      <c r="K83" s="311">
        <f t="shared" si="14"/>
        <v>-0.0232</v>
      </c>
      <c r="L83" s="330">
        <v>414</v>
      </c>
      <c r="M83" s="331">
        <v>414</v>
      </c>
      <c r="N83" s="311">
        <f t="shared" si="15"/>
        <v>0</v>
      </c>
      <c r="O83" s="311">
        <f t="shared" si="16"/>
        <v>0</v>
      </c>
      <c r="P83" s="311">
        <f t="shared" si="17"/>
        <v>0</v>
      </c>
      <c r="Q83" s="452"/>
    </row>
    <row r="84" spans="1:17" ht="16.5" customHeight="1">
      <c r="A84" s="258">
        <v>56</v>
      </c>
      <c r="B84" s="301" t="s">
        <v>353</v>
      </c>
      <c r="C84" s="302">
        <v>5100233</v>
      </c>
      <c r="D84" s="121" t="s">
        <v>12</v>
      </c>
      <c r="E84" s="93" t="s">
        <v>339</v>
      </c>
      <c r="F84" s="400">
        <v>800</v>
      </c>
      <c r="G84" s="330">
        <v>980715</v>
      </c>
      <c r="H84" s="331">
        <v>981691</v>
      </c>
      <c r="I84" s="311">
        <f t="shared" si="12"/>
        <v>-976</v>
      </c>
      <c r="J84" s="311">
        <f t="shared" si="13"/>
        <v>-780800</v>
      </c>
      <c r="K84" s="311">
        <f t="shared" si="14"/>
        <v>-0.7808</v>
      </c>
      <c r="L84" s="330">
        <v>999839</v>
      </c>
      <c r="M84" s="331">
        <v>999839</v>
      </c>
      <c r="N84" s="311">
        <f t="shared" si="15"/>
        <v>0</v>
      </c>
      <c r="O84" s="311">
        <f t="shared" si="16"/>
        <v>0</v>
      </c>
      <c r="P84" s="311">
        <f t="shared" si="17"/>
        <v>0</v>
      </c>
      <c r="Q84" s="452"/>
    </row>
    <row r="85" spans="1:17" ht="16.5" customHeight="1">
      <c r="A85" s="258">
        <v>57</v>
      </c>
      <c r="B85" s="301" t="s">
        <v>381</v>
      </c>
      <c r="C85" s="302">
        <v>4864971</v>
      </c>
      <c r="D85" s="121" t="s">
        <v>12</v>
      </c>
      <c r="E85" s="93" t="s">
        <v>339</v>
      </c>
      <c r="F85" s="400">
        <v>-800</v>
      </c>
      <c r="G85" s="330">
        <v>0</v>
      </c>
      <c r="H85" s="331">
        <v>0</v>
      </c>
      <c r="I85" s="311">
        <f t="shared" si="12"/>
        <v>0</v>
      </c>
      <c r="J85" s="311">
        <f t="shared" si="13"/>
        <v>0</v>
      </c>
      <c r="K85" s="311">
        <f t="shared" si="14"/>
        <v>0</v>
      </c>
      <c r="L85" s="330">
        <v>0</v>
      </c>
      <c r="M85" s="331">
        <v>0</v>
      </c>
      <c r="N85" s="311">
        <f t="shared" si="15"/>
        <v>0</v>
      </c>
      <c r="O85" s="311">
        <f t="shared" si="16"/>
        <v>0</v>
      </c>
      <c r="P85" s="311">
        <f t="shared" si="17"/>
        <v>0</v>
      </c>
      <c r="Q85" s="452"/>
    </row>
    <row r="86" spans="1:17" ht="16.5" customHeight="1">
      <c r="A86" s="258">
        <v>58</v>
      </c>
      <c r="B86" s="301" t="s">
        <v>425</v>
      </c>
      <c r="C86" s="302">
        <v>4865049</v>
      </c>
      <c r="D86" s="121" t="s">
        <v>12</v>
      </c>
      <c r="E86" s="93" t="s">
        <v>339</v>
      </c>
      <c r="F86" s="400">
        <v>800</v>
      </c>
      <c r="G86" s="330">
        <v>1603</v>
      </c>
      <c r="H86" s="331">
        <v>1515</v>
      </c>
      <c r="I86" s="311">
        <f t="shared" si="12"/>
        <v>88</v>
      </c>
      <c r="J86" s="311">
        <f t="shared" si="13"/>
        <v>70400</v>
      </c>
      <c r="K86" s="311">
        <f t="shared" si="14"/>
        <v>0.0704</v>
      </c>
      <c r="L86" s="330">
        <v>999817</v>
      </c>
      <c r="M86" s="331">
        <v>999817</v>
      </c>
      <c r="N86" s="311">
        <f t="shared" si="15"/>
        <v>0</v>
      </c>
      <c r="O86" s="311">
        <f t="shared" si="16"/>
        <v>0</v>
      </c>
      <c r="P86" s="311">
        <f t="shared" si="17"/>
        <v>0</v>
      </c>
      <c r="Q86" s="452"/>
    </row>
    <row r="87" spans="1:17" ht="16.5" customHeight="1">
      <c r="A87" s="258">
        <v>59</v>
      </c>
      <c r="B87" s="301" t="s">
        <v>426</v>
      </c>
      <c r="C87" s="302">
        <v>5128436</v>
      </c>
      <c r="D87" s="121" t="s">
        <v>12</v>
      </c>
      <c r="E87" s="93" t="s">
        <v>339</v>
      </c>
      <c r="F87" s="400">
        <v>800</v>
      </c>
      <c r="G87" s="330">
        <v>999693</v>
      </c>
      <c r="H87" s="331">
        <v>999863</v>
      </c>
      <c r="I87" s="311">
        <f t="shared" si="12"/>
        <v>-170</v>
      </c>
      <c r="J87" s="311">
        <f t="shared" si="13"/>
        <v>-136000</v>
      </c>
      <c r="K87" s="311">
        <f t="shared" si="14"/>
        <v>-0.136</v>
      </c>
      <c r="L87" s="330">
        <v>999991</v>
      </c>
      <c r="M87" s="331">
        <v>999991</v>
      </c>
      <c r="N87" s="311">
        <f t="shared" si="15"/>
        <v>0</v>
      </c>
      <c r="O87" s="311">
        <f t="shared" si="16"/>
        <v>0</v>
      </c>
      <c r="P87" s="311">
        <f t="shared" si="17"/>
        <v>0</v>
      </c>
      <c r="Q87" s="452"/>
    </row>
    <row r="88" spans="2:17" ht="16.5" customHeight="1">
      <c r="B88" s="272" t="s">
        <v>102</v>
      </c>
      <c r="C88" s="302"/>
      <c r="D88" s="81"/>
      <c r="E88" s="81"/>
      <c r="F88" s="307"/>
      <c r="G88" s="409"/>
      <c r="H88" s="412"/>
      <c r="I88" s="311"/>
      <c r="J88" s="311"/>
      <c r="K88" s="311"/>
      <c r="L88" s="313"/>
      <c r="M88" s="311"/>
      <c r="N88" s="311"/>
      <c r="O88" s="311"/>
      <c r="P88" s="311"/>
      <c r="Q88" s="452"/>
    </row>
    <row r="89" spans="1:17" ht="16.5" customHeight="1">
      <c r="A89" s="258">
        <v>60</v>
      </c>
      <c r="B89" s="301" t="s">
        <v>113</v>
      </c>
      <c r="C89" s="302">
        <v>4864951</v>
      </c>
      <c r="D89" s="121" t="s">
        <v>12</v>
      </c>
      <c r="E89" s="93" t="s">
        <v>339</v>
      </c>
      <c r="F89" s="309">
        <v>1000</v>
      </c>
      <c r="G89" s="330">
        <v>965185</v>
      </c>
      <c r="H89" s="331">
        <v>966152</v>
      </c>
      <c r="I89" s="311">
        <f>G89-H89</f>
        <v>-967</v>
      </c>
      <c r="J89" s="311">
        <f>$F89*I89</f>
        <v>-967000</v>
      </c>
      <c r="K89" s="311">
        <f>J89/1000000</f>
        <v>-0.967</v>
      </c>
      <c r="L89" s="330">
        <v>31711</v>
      </c>
      <c r="M89" s="331">
        <v>31712</v>
      </c>
      <c r="N89" s="311">
        <f>L89-M89</f>
        <v>-1</v>
      </c>
      <c r="O89" s="311">
        <f>$F89*N89</f>
        <v>-1000</v>
      </c>
      <c r="P89" s="311">
        <f>O89/1000000</f>
        <v>-0.001</v>
      </c>
      <c r="Q89" s="452"/>
    </row>
    <row r="90" spans="1:17" ht="16.5" customHeight="1">
      <c r="A90" s="258">
        <v>61</v>
      </c>
      <c r="B90" s="301" t="s">
        <v>114</v>
      </c>
      <c r="C90" s="302">
        <v>4865016</v>
      </c>
      <c r="D90" s="121" t="s">
        <v>12</v>
      </c>
      <c r="E90" s="93" t="s">
        <v>339</v>
      </c>
      <c r="F90" s="309">
        <v>800</v>
      </c>
      <c r="G90" s="330">
        <v>7</v>
      </c>
      <c r="H90" s="331">
        <v>7</v>
      </c>
      <c r="I90" s="311">
        <f>G90-H90</f>
        <v>0</v>
      </c>
      <c r="J90" s="311">
        <f>$F90*I90</f>
        <v>0</v>
      </c>
      <c r="K90" s="311">
        <f>J90/1000000</f>
        <v>0</v>
      </c>
      <c r="L90" s="330">
        <v>999722</v>
      </c>
      <c r="M90" s="331">
        <v>999722</v>
      </c>
      <c r="N90" s="311">
        <f>L90-M90</f>
        <v>0</v>
      </c>
      <c r="O90" s="311">
        <f>$F90*N90</f>
        <v>0</v>
      </c>
      <c r="P90" s="311">
        <f>O90/1000000</f>
        <v>0</v>
      </c>
      <c r="Q90" s="464"/>
    </row>
    <row r="91" spans="1:17" ht="16.5" customHeight="1">
      <c r="A91" s="258"/>
      <c r="B91" s="303" t="s">
        <v>171</v>
      </c>
      <c r="C91" s="302"/>
      <c r="D91" s="121"/>
      <c r="E91" s="121"/>
      <c r="F91" s="309"/>
      <c r="G91" s="409"/>
      <c r="H91" s="412"/>
      <c r="I91" s="311"/>
      <c r="J91" s="311"/>
      <c r="K91" s="311"/>
      <c r="L91" s="313"/>
      <c r="M91" s="311"/>
      <c r="N91" s="311"/>
      <c r="O91" s="311"/>
      <c r="P91" s="311"/>
      <c r="Q91" s="452"/>
    </row>
    <row r="92" spans="1:17" ht="16.5" customHeight="1">
      <c r="A92" s="258">
        <v>62</v>
      </c>
      <c r="B92" s="301" t="s">
        <v>35</v>
      </c>
      <c r="C92" s="302">
        <v>4864966</v>
      </c>
      <c r="D92" s="121" t="s">
        <v>12</v>
      </c>
      <c r="E92" s="93" t="s">
        <v>339</v>
      </c>
      <c r="F92" s="309">
        <v>-1000</v>
      </c>
      <c r="G92" s="330">
        <v>9029</v>
      </c>
      <c r="H92" s="331">
        <v>3814</v>
      </c>
      <c r="I92" s="311">
        <f>G92-H92</f>
        <v>5215</v>
      </c>
      <c r="J92" s="311">
        <f>$F92*I92</f>
        <v>-5215000</v>
      </c>
      <c r="K92" s="311">
        <f>J92/1000000</f>
        <v>-5.215</v>
      </c>
      <c r="L92" s="330">
        <v>684</v>
      </c>
      <c r="M92" s="331">
        <v>684</v>
      </c>
      <c r="N92" s="311">
        <f>L92-M92</f>
        <v>0</v>
      </c>
      <c r="O92" s="311">
        <f>$F92*N92</f>
        <v>0</v>
      </c>
      <c r="P92" s="311">
        <f>O92/1000000</f>
        <v>0</v>
      </c>
      <c r="Q92" s="452"/>
    </row>
    <row r="93" spans="1:17" ht="16.5" customHeight="1">
      <c r="A93" s="258">
        <v>63</v>
      </c>
      <c r="B93" s="301" t="s">
        <v>172</v>
      </c>
      <c r="C93" s="302">
        <v>4865020</v>
      </c>
      <c r="D93" s="121" t="s">
        <v>12</v>
      </c>
      <c r="E93" s="93" t="s">
        <v>339</v>
      </c>
      <c r="F93" s="309">
        <v>-1000</v>
      </c>
      <c r="G93" s="330">
        <v>22890</v>
      </c>
      <c r="H93" s="331">
        <v>18145</v>
      </c>
      <c r="I93" s="311">
        <f>G93-H93</f>
        <v>4745</v>
      </c>
      <c r="J93" s="311">
        <f>$F93*I93</f>
        <v>-4745000</v>
      </c>
      <c r="K93" s="311">
        <f>J93/1000000</f>
        <v>-4.745</v>
      </c>
      <c r="L93" s="330">
        <v>168</v>
      </c>
      <c r="M93" s="331">
        <v>168</v>
      </c>
      <c r="N93" s="311">
        <f>L93-M93</f>
        <v>0</v>
      </c>
      <c r="O93" s="311">
        <f>$F93*N93</f>
        <v>0</v>
      </c>
      <c r="P93" s="311">
        <f>O93/1000000</f>
        <v>0</v>
      </c>
      <c r="Q93" s="452"/>
    </row>
    <row r="94" spans="1:17" ht="16.5" customHeight="1">
      <c r="A94" s="258">
        <v>64</v>
      </c>
      <c r="B94" s="301" t="s">
        <v>424</v>
      </c>
      <c r="C94" s="302">
        <v>4864999</v>
      </c>
      <c r="D94" s="121" t="s">
        <v>12</v>
      </c>
      <c r="E94" s="93" t="s">
        <v>339</v>
      </c>
      <c r="F94" s="309">
        <v>-1000</v>
      </c>
      <c r="G94" s="330">
        <v>53503</v>
      </c>
      <c r="H94" s="331">
        <v>50151</v>
      </c>
      <c r="I94" s="311">
        <f>G94-H94</f>
        <v>3352</v>
      </c>
      <c r="J94" s="311">
        <f>$F94*I94</f>
        <v>-3352000</v>
      </c>
      <c r="K94" s="311">
        <f>J94/1000000</f>
        <v>-3.352</v>
      </c>
      <c r="L94" s="330">
        <v>503</v>
      </c>
      <c r="M94" s="331">
        <v>503</v>
      </c>
      <c r="N94" s="311">
        <f>L94-M94</f>
        <v>0</v>
      </c>
      <c r="O94" s="311">
        <f>$F94*N94</f>
        <v>0</v>
      </c>
      <c r="P94" s="311">
        <f>O94/1000000</f>
        <v>0</v>
      </c>
      <c r="Q94" s="452"/>
    </row>
    <row r="95" spans="1:17" ht="16.5" customHeight="1">
      <c r="A95" s="258"/>
      <c r="B95" s="306" t="s">
        <v>26</v>
      </c>
      <c r="C95" s="275"/>
      <c r="D95" s="52"/>
      <c r="E95" s="52"/>
      <c r="F95" s="309"/>
      <c r="G95" s="409"/>
      <c r="H95" s="412"/>
      <c r="I95" s="311"/>
      <c r="J95" s="311"/>
      <c r="K95" s="311"/>
      <c r="L95" s="313"/>
      <c r="M95" s="311"/>
      <c r="N95" s="311"/>
      <c r="O95" s="311"/>
      <c r="P95" s="311"/>
      <c r="Q95" s="452"/>
    </row>
    <row r="96" spans="1:17" ht="16.5" customHeight="1">
      <c r="A96" s="258">
        <v>65</v>
      </c>
      <c r="B96" s="85" t="s">
        <v>78</v>
      </c>
      <c r="C96" s="324">
        <v>5295192</v>
      </c>
      <c r="D96" s="316" t="s">
        <v>12</v>
      </c>
      <c r="E96" s="316" t="s">
        <v>339</v>
      </c>
      <c r="F96" s="324">
        <v>100</v>
      </c>
      <c r="G96" s="330">
        <v>12220</v>
      </c>
      <c r="H96" s="331">
        <v>11004</v>
      </c>
      <c r="I96" s="331">
        <f>G96-H96</f>
        <v>1216</v>
      </c>
      <c r="J96" s="331">
        <f>$F96*I96</f>
        <v>121600</v>
      </c>
      <c r="K96" s="332">
        <f>J96/1000000</f>
        <v>0.1216</v>
      </c>
      <c r="L96" s="330">
        <v>103187</v>
      </c>
      <c r="M96" s="331">
        <v>103037</v>
      </c>
      <c r="N96" s="331">
        <f>L96-M96</f>
        <v>150</v>
      </c>
      <c r="O96" s="331">
        <f>$F96*N96</f>
        <v>15000</v>
      </c>
      <c r="P96" s="332">
        <f>O96/1000000</f>
        <v>0.015</v>
      </c>
      <c r="Q96" s="452"/>
    </row>
    <row r="97" spans="1:17" ht="16.5" customHeight="1">
      <c r="A97" s="258">
        <v>66</v>
      </c>
      <c r="B97" s="303" t="s">
        <v>46</v>
      </c>
      <c r="C97" s="302"/>
      <c r="D97" s="121"/>
      <c r="E97" s="121"/>
      <c r="F97" s="309"/>
      <c r="G97" s="409"/>
      <c r="H97" s="412"/>
      <c r="I97" s="311"/>
      <c r="J97" s="311"/>
      <c r="K97" s="311"/>
      <c r="L97" s="313"/>
      <c r="M97" s="311"/>
      <c r="N97" s="311"/>
      <c r="O97" s="311"/>
      <c r="P97" s="311"/>
      <c r="Q97" s="452"/>
    </row>
    <row r="98" spans="1:17" ht="16.5" customHeight="1">
      <c r="A98" s="258">
        <v>67</v>
      </c>
      <c r="B98" s="301" t="s">
        <v>340</v>
      </c>
      <c r="C98" s="302">
        <v>4865149</v>
      </c>
      <c r="D98" s="121" t="s">
        <v>12</v>
      </c>
      <c r="E98" s="93" t="s">
        <v>339</v>
      </c>
      <c r="F98" s="309">
        <v>187.5</v>
      </c>
      <c r="G98" s="330">
        <v>999584</v>
      </c>
      <c r="H98" s="331">
        <v>999806</v>
      </c>
      <c r="I98" s="311">
        <f>G98-H98</f>
        <v>-222</v>
      </c>
      <c r="J98" s="311">
        <f>$F98*I98</f>
        <v>-41625</v>
      </c>
      <c r="K98" s="311">
        <f>J98/1000000</f>
        <v>-0.041625</v>
      </c>
      <c r="L98" s="330">
        <v>999934</v>
      </c>
      <c r="M98" s="331">
        <v>999934</v>
      </c>
      <c r="N98" s="311">
        <f>L98-M98</f>
        <v>0</v>
      </c>
      <c r="O98" s="311">
        <f>$F98*N98</f>
        <v>0</v>
      </c>
      <c r="P98" s="311">
        <f>O98/1000000</f>
        <v>0</v>
      </c>
      <c r="Q98" s="453"/>
    </row>
    <row r="99" spans="1:17" ht="16.5" customHeight="1">
      <c r="A99" s="258">
        <v>68</v>
      </c>
      <c r="B99" s="301" t="s">
        <v>433</v>
      </c>
      <c r="C99" s="302">
        <v>5295156</v>
      </c>
      <c r="D99" s="121" t="s">
        <v>12</v>
      </c>
      <c r="E99" s="93" t="s">
        <v>339</v>
      </c>
      <c r="F99" s="309">
        <v>400</v>
      </c>
      <c r="G99" s="330">
        <v>9091</v>
      </c>
      <c r="H99" s="331">
        <v>8626</v>
      </c>
      <c r="I99" s="311">
        <f>G99-H99</f>
        <v>465</v>
      </c>
      <c r="J99" s="311">
        <f>$F99*I99</f>
        <v>186000</v>
      </c>
      <c r="K99" s="311">
        <f>J99/1000000</f>
        <v>0.186</v>
      </c>
      <c r="L99" s="330">
        <v>993849</v>
      </c>
      <c r="M99" s="331">
        <v>993849</v>
      </c>
      <c r="N99" s="311">
        <f>L99-M99</f>
        <v>0</v>
      </c>
      <c r="O99" s="311">
        <f>$F99*N99</f>
        <v>0</v>
      </c>
      <c r="P99" s="311">
        <f>O99/1000000</f>
        <v>0</v>
      </c>
      <c r="Q99" s="453"/>
    </row>
    <row r="100" spans="1:17" ht="16.5" customHeight="1">
      <c r="A100" s="258">
        <v>69</v>
      </c>
      <c r="B100" s="301" t="s">
        <v>434</v>
      </c>
      <c r="C100" s="302">
        <v>5295157</v>
      </c>
      <c r="D100" s="121" t="s">
        <v>12</v>
      </c>
      <c r="E100" s="93" t="s">
        <v>339</v>
      </c>
      <c r="F100" s="309">
        <v>400</v>
      </c>
      <c r="G100" s="330">
        <v>997469</v>
      </c>
      <c r="H100" s="331">
        <v>997008</v>
      </c>
      <c r="I100" s="311">
        <f>G100-H100</f>
        <v>461</v>
      </c>
      <c r="J100" s="311">
        <f>$F100*I100</f>
        <v>184400</v>
      </c>
      <c r="K100" s="311">
        <f>J100/1000000</f>
        <v>0.1844</v>
      </c>
      <c r="L100" s="330">
        <v>70239</v>
      </c>
      <c r="M100" s="331">
        <v>70239</v>
      </c>
      <c r="N100" s="311">
        <f>L100-M100</f>
        <v>0</v>
      </c>
      <c r="O100" s="311">
        <f>$F100*N100</f>
        <v>0</v>
      </c>
      <c r="P100" s="311">
        <f>O100/1000000</f>
        <v>0</v>
      </c>
      <c r="Q100" s="453"/>
    </row>
    <row r="101" spans="1:17" ht="16.5" customHeight="1">
      <c r="A101" s="258"/>
      <c r="B101" s="306" t="s">
        <v>34</v>
      </c>
      <c r="C101" s="324"/>
      <c r="D101" s="338"/>
      <c r="E101" s="316"/>
      <c r="F101" s="324"/>
      <c r="G101" s="413"/>
      <c r="H101" s="412"/>
      <c r="I101" s="331"/>
      <c r="J101" s="331"/>
      <c r="K101" s="332"/>
      <c r="L101" s="330"/>
      <c r="M101" s="331"/>
      <c r="N101" s="331"/>
      <c r="O101" s="331"/>
      <c r="P101" s="332"/>
      <c r="Q101" s="452"/>
    </row>
    <row r="102" spans="1:17" ht="16.5" customHeight="1">
      <c r="A102" s="258">
        <v>70</v>
      </c>
      <c r="B102" s="797" t="s">
        <v>353</v>
      </c>
      <c r="C102" s="324">
        <v>5128439</v>
      </c>
      <c r="D102" s="337" t="s">
        <v>12</v>
      </c>
      <c r="E102" s="316" t="s">
        <v>339</v>
      </c>
      <c r="F102" s="324">
        <v>800</v>
      </c>
      <c r="G102" s="330">
        <v>969991</v>
      </c>
      <c r="H102" s="331">
        <v>972115</v>
      </c>
      <c r="I102" s="331">
        <f>G102-H102</f>
        <v>-2124</v>
      </c>
      <c r="J102" s="331">
        <f>$F102*I102</f>
        <v>-1699200</v>
      </c>
      <c r="K102" s="332">
        <f>J102/1000000</f>
        <v>-1.6992</v>
      </c>
      <c r="L102" s="330">
        <v>998693</v>
      </c>
      <c r="M102" s="331">
        <v>998693</v>
      </c>
      <c r="N102" s="331">
        <f>L102-M102</f>
        <v>0</v>
      </c>
      <c r="O102" s="331">
        <f>$F102*N102</f>
        <v>0</v>
      </c>
      <c r="P102" s="332">
        <f>O102/1000000</f>
        <v>0</v>
      </c>
      <c r="Q102" s="464"/>
    </row>
    <row r="103" spans="1:17" ht="16.5" customHeight="1">
      <c r="A103" s="258"/>
      <c r="B103" s="693" t="s">
        <v>430</v>
      </c>
      <c r="C103" s="324"/>
      <c r="D103" s="337"/>
      <c r="E103" s="316"/>
      <c r="F103" s="324"/>
      <c r="G103" s="330"/>
      <c r="H103" s="331"/>
      <c r="I103" s="331"/>
      <c r="J103" s="331"/>
      <c r="K103" s="331"/>
      <c r="L103" s="330"/>
      <c r="M103" s="331"/>
      <c r="N103" s="331"/>
      <c r="O103" s="331"/>
      <c r="P103" s="331"/>
      <c r="Q103" s="464"/>
    </row>
    <row r="104" spans="1:17" ht="16.5" customHeight="1">
      <c r="A104" s="258">
        <v>70</v>
      </c>
      <c r="B104" s="694" t="s">
        <v>431</v>
      </c>
      <c r="C104" s="324">
        <v>5295127</v>
      </c>
      <c r="D104" s="337" t="s">
        <v>12</v>
      </c>
      <c r="E104" s="316" t="s">
        <v>339</v>
      </c>
      <c r="F104" s="324">
        <v>100</v>
      </c>
      <c r="G104" s="330">
        <v>348621</v>
      </c>
      <c r="H104" s="331">
        <v>344746</v>
      </c>
      <c r="I104" s="331">
        <f>G104-H104</f>
        <v>3875</v>
      </c>
      <c r="J104" s="331">
        <f>$F104*I104</f>
        <v>387500</v>
      </c>
      <c r="K104" s="332">
        <f>J104/1000000</f>
        <v>0.3875</v>
      </c>
      <c r="L104" s="330">
        <v>2036</v>
      </c>
      <c r="M104" s="331">
        <v>1980</v>
      </c>
      <c r="N104" s="331">
        <f>L104-M104</f>
        <v>56</v>
      </c>
      <c r="O104" s="331">
        <f>$F104*N104</f>
        <v>5600</v>
      </c>
      <c r="P104" s="332">
        <f>O104/1000000</f>
        <v>0.0056</v>
      </c>
      <c r="Q104" s="464"/>
    </row>
    <row r="105" spans="1:17" ht="16.5" customHeight="1">
      <c r="A105" s="258">
        <v>71</v>
      </c>
      <c r="B105" s="694" t="s">
        <v>435</v>
      </c>
      <c r="C105" s="324">
        <v>5128400</v>
      </c>
      <c r="D105" s="337" t="s">
        <v>12</v>
      </c>
      <c r="E105" s="316" t="s">
        <v>339</v>
      </c>
      <c r="F105" s="324">
        <v>1000</v>
      </c>
      <c r="G105" s="330">
        <v>4878</v>
      </c>
      <c r="H105" s="331">
        <v>4723</v>
      </c>
      <c r="I105" s="331">
        <f>G105-H105</f>
        <v>155</v>
      </c>
      <c r="J105" s="331">
        <f>$F105*I105</f>
        <v>155000</v>
      </c>
      <c r="K105" s="332">
        <f>J105/1000000</f>
        <v>0.155</v>
      </c>
      <c r="L105" s="330">
        <v>1922</v>
      </c>
      <c r="M105" s="331">
        <v>1921</v>
      </c>
      <c r="N105" s="331">
        <f>L105-M105</f>
        <v>1</v>
      </c>
      <c r="O105" s="331">
        <f>$F105*N105</f>
        <v>1000</v>
      </c>
      <c r="P105" s="332">
        <f>O105/1000000</f>
        <v>0.001</v>
      </c>
      <c r="Q105" s="464"/>
    </row>
    <row r="106" spans="2:17" ht="16.5" customHeight="1">
      <c r="B106" s="306" t="s">
        <v>183</v>
      </c>
      <c r="C106" s="324"/>
      <c r="D106" s="337"/>
      <c r="E106" s="316"/>
      <c r="F106" s="324"/>
      <c r="G106" s="413"/>
      <c r="H106" s="412"/>
      <c r="I106" s="331"/>
      <c r="J106" s="331"/>
      <c r="K106" s="331"/>
      <c r="L106" s="330"/>
      <c r="M106" s="331"/>
      <c r="N106" s="331"/>
      <c r="O106" s="331"/>
      <c r="P106" s="331"/>
      <c r="Q106" s="452"/>
    </row>
    <row r="107" spans="1:17" ht="16.5" customHeight="1">
      <c r="A107" s="258">
        <v>72</v>
      </c>
      <c r="B107" s="301" t="s">
        <v>355</v>
      </c>
      <c r="C107" s="324">
        <v>4902555</v>
      </c>
      <c r="D107" s="337" t="s">
        <v>12</v>
      </c>
      <c r="E107" s="316" t="s">
        <v>339</v>
      </c>
      <c r="F107" s="324">
        <v>75</v>
      </c>
      <c r="G107" s="330">
        <v>10288</v>
      </c>
      <c r="H107" s="331">
        <v>10285</v>
      </c>
      <c r="I107" s="331">
        <f>G107-H107</f>
        <v>3</v>
      </c>
      <c r="J107" s="331">
        <f>$F107*I107</f>
        <v>225</v>
      </c>
      <c r="K107" s="332">
        <f>J107/1000000</f>
        <v>0.000225</v>
      </c>
      <c r="L107" s="330">
        <v>17589</v>
      </c>
      <c r="M107" s="331">
        <v>17344</v>
      </c>
      <c r="N107" s="331">
        <f>L107-M107</f>
        <v>245</v>
      </c>
      <c r="O107" s="331">
        <f>$F107*N107</f>
        <v>18375</v>
      </c>
      <c r="P107" s="332">
        <f>O107/1000000</f>
        <v>0.018375</v>
      </c>
      <c r="Q107" s="464"/>
    </row>
    <row r="108" spans="1:17" ht="16.5" customHeight="1">
      <c r="A108" s="258">
        <v>73</v>
      </c>
      <c r="B108" s="301" t="s">
        <v>356</v>
      </c>
      <c r="C108" s="324">
        <v>4902581</v>
      </c>
      <c r="D108" s="337" t="s">
        <v>12</v>
      </c>
      <c r="E108" s="316" t="s">
        <v>339</v>
      </c>
      <c r="F108" s="324">
        <v>100</v>
      </c>
      <c r="G108" s="330">
        <v>4887</v>
      </c>
      <c r="H108" s="331">
        <v>4884</v>
      </c>
      <c r="I108" s="331">
        <f>G108-H108</f>
        <v>3</v>
      </c>
      <c r="J108" s="331">
        <f>$F108*I108</f>
        <v>300</v>
      </c>
      <c r="K108" s="332">
        <f>J108/1000000</f>
        <v>0.0003</v>
      </c>
      <c r="L108" s="330">
        <v>9883</v>
      </c>
      <c r="M108" s="331">
        <v>9615</v>
      </c>
      <c r="N108" s="331">
        <f>L108-M108</f>
        <v>268</v>
      </c>
      <c r="O108" s="331">
        <f>$F108*N108</f>
        <v>26800</v>
      </c>
      <c r="P108" s="332">
        <f>O108/1000000</f>
        <v>0.0268</v>
      </c>
      <c r="Q108" s="452"/>
    </row>
    <row r="109" spans="2:17" ht="16.5" customHeight="1">
      <c r="B109" s="306" t="s">
        <v>409</v>
      </c>
      <c r="C109" s="324"/>
      <c r="D109" s="337"/>
      <c r="E109" s="316"/>
      <c r="F109" s="324"/>
      <c r="G109" s="330"/>
      <c r="H109" s="331"/>
      <c r="I109" s="331"/>
      <c r="J109" s="331"/>
      <c r="K109" s="331"/>
      <c r="L109" s="330"/>
      <c r="M109" s="331"/>
      <c r="N109" s="331"/>
      <c r="O109" s="331"/>
      <c r="P109" s="331"/>
      <c r="Q109" s="452"/>
    </row>
    <row r="110" spans="1:17" ht="16.5" customHeight="1">
      <c r="A110" s="258">
        <v>74</v>
      </c>
      <c r="B110" s="301" t="s">
        <v>410</v>
      </c>
      <c r="C110" s="324">
        <v>4864861</v>
      </c>
      <c r="D110" s="337" t="s">
        <v>12</v>
      </c>
      <c r="E110" s="316" t="s">
        <v>339</v>
      </c>
      <c r="F110" s="324">
        <v>500</v>
      </c>
      <c r="G110" s="330">
        <v>6723</v>
      </c>
      <c r="H110" s="331">
        <v>6214</v>
      </c>
      <c r="I110" s="331">
        <f aca="true" t="shared" si="18" ref="I110:I117">G110-H110</f>
        <v>509</v>
      </c>
      <c r="J110" s="331">
        <f aca="true" t="shared" si="19" ref="J110:J117">$F110*I110</f>
        <v>254500</v>
      </c>
      <c r="K110" s="332">
        <f aca="true" t="shared" si="20" ref="K110:K117">J110/1000000</f>
        <v>0.2545</v>
      </c>
      <c r="L110" s="330">
        <v>2822</v>
      </c>
      <c r="M110" s="331">
        <v>2822</v>
      </c>
      <c r="N110" s="331">
        <f aca="true" t="shared" si="21" ref="N110:N117">L110-M110</f>
        <v>0</v>
      </c>
      <c r="O110" s="331">
        <f aca="true" t="shared" si="22" ref="O110:O117">$F110*N110</f>
        <v>0</v>
      </c>
      <c r="P110" s="332">
        <f aca="true" t="shared" si="23" ref="P110:P117">O110/1000000</f>
        <v>0</v>
      </c>
      <c r="Q110" s="464"/>
    </row>
    <row r="111" spans="1:17" ht="16.5" customHeight="1">
      <c r="A111" s="258">
        <v>75</v>
      </c>
      <c r="B111" s="301" t="s">
        <v>411</v>
      </c>
      <c r="C111" s="324">
        <v>4864877</v>
      </c>
      <c r="D111" s="337" t="s">
        <v>12</v>
      </c>
      <c r="E111" s="316" t="s">
        <v>339</v>
      </c>
      <c r="F111" s="324">
        <v>1000</v>
      </c>
      <c r="G111" s="330">
        <v>4471</v>
      </c>
      <c r="H111" s="331">
        <v>4075</v>
      </c>
      <c r="I111" s="331">
        <f t="shared" si="18"/>
        <v>396</v>
      </c>
      <c r="J111" s="331">
        <f t="shared" si="19"/>
        <v>396000</v>
      </c>
      <c r="K111" s="332">
        <f t="shared" si="20"/>
        <v>0.396</v>
      </c>
      <c r="L111" s="330">
        <v>4095</v>
      </c>
      <c r="M111" s="331">
        <v>4095</v>
      </c>
      <c r="N111" s="331">
        <f t="shared" si="21"/>
        <v>0</v>
      </c>
      <c r="O111" s="331">
        <f t="shared" si="22"/>
        <v>0</v>
      </c>
      <c r="P111" s="332">
        <f t="shared" si="23"/>
        <v>0</v>
      </c>
      <c r="Q111" s="452"/>
    </row>
    <row r="112" spans="1:17" ht="16.5" customHeight="1">
      <c r="A112" s="258">
        <v>76</v>
      </c>
      <c r="B112" s="301" t="s">
        <v>412</v>
      </c>
      <c r="C112" s="324">
        <v>4864841</v>
      </c>
      <c r="D112" s="337" t="s">
        <v>12</v>
      </c>
      <c r="E112" s="316" t="s">
        <v>339</v>
      </c>
      <c r="F112" s="324">
        <v>1000</v>
      </c>
      <c r="G112" s="330">
        <v>994412</v>
      </c>
      <c r="H112" s="331">
        <v>994850</v>
      </c>
      <c r="I112" s="331">
        <f t="shared" si="18"/>
        <v>-438</v>
      </c>
      <c r="J112" s="331">
        <f t="shared" si="19"/>
        <v>-438000</v>
      </c>
      <c r="K112" s="332">
        <f t="shared" si="20"/>
        <v>-0.438</v>
      </c>
      <c r="L112" s="330">
        <v>1160</v>
      </c>
      <c r="M112" s="331">
        <v>1160</v>
      </c>
      <c r="N112" s="331">
        <f t="shared" si="21"/>
        <v>0</v>
      </c>
      <c r="O112" s="331">
        <f t="shared" si="22"/>
        <v>0</v>
      </c>
      <c r="P112" s="332">
        <f t="shared" si="23"/>
        <v>0</v>
      </c>
      <c r="Q112" s="452"/>
    </row>
    <row r="113" spans="1:17" ht="16.5" customHeight="1">
      <c r="A113" s="258">
        <v>77</v>
      </c>
      <c r="B113" s="301" t="s">
        <v>413</v>
      </c>
      <c r="C113" s="324">
        <v>4864882</v>
      </c>
      <c r="D113" s="337" t="s">
        <v>12</v>
      </c>
      <c r="E113" s="316" t="s">
        <v>339</v>
      </c>
      <c r="F113" s="324">
        <v>1000</v>
      </c>
      <c r="G113" s="330">
        <v>4541</v>
      </c>
      <c r="H113" s="331">
        <v>4107</v>
      </c>
      <c r="I113" s="331">
        <f t="shared" si="18"/>
        <v>434</v>
      </c>
      <c r="J113" s="331">
        <f t="shared" si="19"/>
        <v>434000</v>
      </c>
      <c r="K113" s="332">
        <f t="shared" si="20"/>
        <v>0.434</v>
      </c>
      <c r="L113" s="330">
        <v>6516</v>
      </c>
      <c r="M113" s="331">
        <v>6516</v>
      </c>
      <c r="N113" s="331">
        <f t="shared" si="21"/>
        <v>0</v>
      </c>
      <c r="O113" s="331">
        <f t="shared" si="22"/>
        <v>0</v>
      </c>
      <c r="P113" s="332">
        <f t="shared" si="23"/>
        <v>0</v>
      </c>
      <c r="Q113" s="452"/>
    </row>
    <row r="114" spans="1:17" ht="16.5" customHeight="1">
      <c r="A114" s="258">
        <v>78</v>
      </c>
      <c r="B114" s="301" t="s">
        <v>414</v>
      </c>
      <c r="C114" s="324">
        <v>4864824</v>
      </c>
      <c r="D114" s="337" t="s">
        <v>12</v>
      </c>
      <c r="E114" s="316" t="s">
        <v>339</v>
      </c>
      <c r="F114" s="324">
        <v>160</v>
      </c>
      <c r="G114" s="330">
        <v>6297</v>
      </c>
      <c r="H114" s="331">
        <v>3474</v>
      </c>
      <c r="I114" s="331">
        <f>G114-H114</f>
        <v>2823</v>
      </c>
      <c r="J114" s="331">
        <f>$F114*I114</f>
        <v>451680</v>
      </c>
      <c r="K114" s="331">
        <f>J114/1000000</f>
        <v>0.45168</v>
      </c>
      <c r="L114" s="330">
        <v>999701</v>
      </c>
      <c r="M114" s="331">
        <v>999701</v>
      </c>
      <c r="N114" s="331">
        <f>L114-M114</f>
        <v>0</v>
      </c>
      <c r="O114" s="331">
        <f>$F114*N114</f>
        <v>0</v>
      </c>
      <c r="P114" s="331">
        <f>O114/1000000</f>
        <v>0</v>
      </c>
      <c r="Q114" s="464"/>
    </row>
    <row r="115" spans="1:17" ht="16.5" customHeight="1">
      <c r="A115" s="273">
        <v>79</v>
      </c>
      <c r="B115" s="301" t="s">
        <v>415</v>
      </c>
      <c r="C115" s="324">
        <v>5295121</v>
      </c>
      <c r="D115" s="337" t="s">
        <v>12</v>
      </c>
      <c r="E115" s="316" t="s">
        <v>339</v>
      </c>
      <c r="F115" s="324">
        <v>100</v>
      </c>
      <c r="G115" s="330">
        <v>180519</v>
      </c>
      <c r="H115" s="331">
        <v>178237</v>
      </c>
      <c r="I115" s="331">
        <f>G115-H115</f>
        <v>2282</v>
      </c>
      <c r="J115" s="331">
        <f>$F115*I115</f>
        <v>228200</v>
      </c>
      <c r="K115" s="331">
        <f>J115/1000000</f>
        <v>0.2282</v>
      </c>
      <c r="L115" s="330">
        <v>45852</v>
      </c>
      <c r="M115" s="331">
        <v>45852</v>
      </c>
      <c r="N115" s="331">
        <f>L115-M115</f>
        <v>0</v>
      </c>
      <c r="O115" s="331">
        <f>$F115*N115</f>
        <v>0</v>
      </c>
      <c r="P115" s="331">
        <f>O115/1000000</f>
        <v>0</v>
      </c>
      <c r="Q115" s="464"/>
    </row>
    <row r="116" spans="1:17" ht="16.5" customHeight="1">
      <c r="A116" s="313">
        <v>80</v>
      </c>
      <c r="B116" s="301" t="s">
        <v>437</v>
      </c>
      <c r="C116" s="324">
        <v>4864879</v>
      </c>
      <c r="D116" s="337" t="s">
        <v>12</v>
      </c>
      <c r="E116" s="316" t="s">
        <v>339</v>
      </c>
      <c r="F116" s="324">
        <v>1000</v>
      </c>
      <c r="G116" s="330">
        <v>1441</v>
      </c>
      <c r="H116" s="331">
        <v>804</v>
      </c>
      <c r="I116" s="331">
        <f>G116-H116</f>
        <v>637</v>
      </c>
      <c r="J116" s="331">
        <f>$F116*I116</f>
        <v>637000</v>
      </c>
      <c r="K116" s="331">
        <f>J116/1000000</f>
        <v>0.637</v>
      </c>
      <c r="L116" s="330">
        <v>337</v>
      </c>
      <c r="M116" s="331">
        <v>337</v>
      </c>
      <c r="N116" s="331">
        <f>L116-M116</f>
        <v>0</v>
      </c>
      <c r="O116" s="331">
        <f>$F116*N116</f>
        <v>0</v>
      </c>
      <c r="P116" s="331">
        <f>O116/1000000</f>
        <v>0</v>
      </c>
      <c r="Q116" s="748"/>
    </row>
    <row r="117" spans="1:17" s="104" customFormat="1" ht="16.5" customHeight="1">
      <c r="A117" s="313">
        <v>81</v>
      </c>
      <c r="B117" s="301" t="s">
        <v>438</v>
      </c>
      <c r="C117" s="706">
        <v>4864847</v>
      </c>
      <c r="D117" s="706" t="s">
        <v>12</v>
      </c>
      <c r="E117" s="316" t="s">
        <v>339</v>
      </c>
      <c r="F117" s="267">
        <v>1000</v>
      </c>
      <c r="G117" s="330">
        <v>3527</v>
      </c>
      <c r="H117" s="302">
        <v>2992</v>
      </c>
      <c r="I117" s="302">
        <f t="shared" si="18"/>
        <v>535</v>
      </c>
      <c r="J117" s="302">
        <f t="shared" si="19"/>
        <v>535000</v>
      </c>
      <c r="K117" s="267">
        <f t="shared" si="20"/>
        <v>0.535</v>
      </c>
      <c r="L117" s="330">
        <v>6439</v>
      </c>
      <c r="M117" s="302">
        <v>6439</v>
      </c>
      <c r="N117" s="302">
        <f t="shared" si="21"/>
        <v>0</v>
      </c>
      <c r="O117" s="302">
        <f t="shared" si="22"/>
        <v>0</v>
      </c>
      <c r="P117" s="267">
        <f t="shared" si="23"/>
        <v>0</v>
      </c>
      <c r="Q117" s="748"/>
    </row>
    <row r="118" spans="2:17" ht="16.5" customHeight="1">
      <c r="B118" s="336" t="s">
        <v>447</v>
      </c>
      <c r="C118" s="38"/>
      <c r="D118" s="121"/>
      <c r="E118" s="93"/>
      <c r="F118" s="39"/>
      <c r="G118" s="330"/>
      <c r="H118" s="331"/>
      <c r="I118" s="311"/>
      <c r="J118" s="311"/>
      <c r="K118" s="311"/>
      <c r="L118" s="330"/>
      <c r="M118" s="331"/>
      <c r="N118" s="311"/>
      <c r="O118" s="311"/>
      <c r="P118" s="311"/>
      <c r="Q118" s="453"/>
    </row>
    <row r="119" spans="1:17" ht="13.5" customHeight="1">
      <c r="A119" s="313">
        <v>82</v>
      </c>
      <c r="B119" s="752" t="s">
        <v>448</v>
      </c>
      <c r="C119" s="38">
        <v>4865158</v>
      </c>
      <c r="D119" s="121" t="s">
        <v>12</v>
      </c>
      <c r="E119" s="93" t="s">
        <v>339</v>
      </c>
      <c r="F119" s="456">
        <v>200</v>
      </c>
      <c r="G119" s="330">
        <v>1000136</v>
      </c>
      <c r="H119" s="331">
        <v>999703</v>
      </c>
      <c r="I119" s="311">
        <f>G119-H119</f>
        <v>433</v>
      </c>
      <c r="J119" s="311">
        <f>$F119*I119</f>
        <v>86600</v>
      </c>
      <c r="K119" s="311">
        <f>J119/1000000</f>
        <v>0.0866</v>
      </c>
      <c r="L119" s="330">
        <v>11154</v>
      </c>
      <c r="M119" s="331">
        <v>10283</v>
      </c>
      <c r="N119" s="311">
        <f>L119-M119</f>
        <v>871</v>
      </c>
      <c r="O119" s="311">
        <f>$F119*N119</f>
        <v>174200</v>
      </c>
      <c r="P119" s="311">
        <f>O119/1000000</f>
        <v>0.1742</v>
      </c>
      <c r="Q119" s="453"/>
    </row>
    <row r="120" spans="1:17" ht="13.5" customHeight="1">
      <c r="A120" s="313">
        <v>83</v>
      </c>
      <c r="B120" s="752" t="s">
        <v>449</v>
      </c>
      <c r="C120" s="38">
        <v>4864816</v>
      </c>
      <c r="D120" s="121" t="s">
        <v>12</v>
      </c>
      <c r="E120" s="93" t="s">
        <v>339</v>
      </c>
      <c r="F120" s="456">
        <v>187.5</v>
      </c>
      <c r="G120" s="330">
        <v>998973</v>
      </c>
      <c r="H120" s="331">
        <v>999014</v>
      </c>
      <c r="I120" s="311">
        <f>G120-H120</f>
        <v>-41</v>
      </c>
      <c r="J120" s="311">
        <f>$F120*I120</f>
        <v>-7687.5</v>
      </c>
      <c r="K120" s="311">
        <f>J120/1000000</f>
        <v>-0.0076875</v>
      </c>
      <c r="L120" s="330">
        <v>5083</v>
      </c>
      <c r="M120" s="331">
        <v>4993</v>
      </c>
      <c r="N120" s="311">
        <f>L120-M120</f>
        <v>90</v>
      </c>
      <c r="O120" s="311">
        <f>$F120*N120</f>
        <v>16875</v>
      </c>
      <c r="P120" s="311">
        <f>O120/1000000</f>
        <v>0.016875</v>
      </c>
      <c r="Q120" s="453"/>
    </row>
    <row r="121" spans="1:17" ht="13.5" customHeight="1">
      <c r="A121" s="311">
        <v>84</v>
      </c>
      <c r="B121" s="752" t="s">
        <v>450</v>
      </c>
      <c r="C121" s="38">
        <v>4864808</v>
      </c>
      <c r="D121" s="121" t="s">
        <v>12</v>
      </c>
      <c r="E121" s="93" t="s">
        <v>339</v>
      </c>
      <c r="F121" s="456">
        <v>187.5</v>
      </c>
      <c r="G121" s="330">
        <v>998789</v>
      </c>
      <c r="H121" s="331">
        <v>998961</v>
      </c>
      <c r="I121" s="311">
        <f>G121-H121</f>
        <v>-172</v>
      </c>
      <c r="J121" s="311">
        <f>$F121*I121</f>
        <v>-32250</v>
      </c>
      <c r="K121" s="311">
        <f>J121/1000000</f>
        <v>-0.03225</v>
      </c>
      <c r="L121" s="330">
        <v>3614</v>
      </c>
      <c r="M121" s="331">
        <v>3561</v>
      </c>
      <c r="N121" s="311">
        <f>L121-M121</f>
        <v>53</v>
      </c>
      <c r="O121" s="311">
        <f>$F121*N121</f>
        <v>9937.5</v>
      </c>
      <c r="P121" s="311">
        <f>O121/1000000</f>
        <v>0.0099375</v>
      </c>
      <c r="Q121" s="453"/>
    </row>
    <row r="122" spans="1:17" ht="13.5" customHeight="1">
      <c r="A122" s="311">
        <v>85</v>
      </c>
      <c r="B122" s="752" t="s">
        <v>451</v>
      </c>
      <c r="C122" s="38">
        <v>4865005</v>
      </c>
      <c r="D122" s="121" t="s">
        <v>12</v>
      </c>
      <c r="E122" s="93" t="s">
        <v>339</v>
      </c>
      <c r="F122" s="456">
        <v>250</v>
      </c>
      <c r="G122" s="330">
        <v>562</v>
      </c>
      <c r="H122" s="331">
        <v>197</v>
      </c>
      <c r="I122" s="311">
        <f>G122-H122</f>
        <v>365</v>
      </c>
      <c r="J122" s="311">
        <f>$F122*I122</f>
        <v>91250</v>
      </c>
      <c r="K122" s="311">
        <f>J122/1000000</f>
        <v>0.09125</v>
      </c>
      <c r="L122" s="330">
        <v>5377</v>
      </c>
      <c r="M122" s="331">
        <v>5358</v>
      </c>
      <c r="N122" s="311">
        <f>L122-M122</f>
        <v>19</v>
      </c>
      <c r="O122" s="311">
        <f>$F122*N122</f>
        <v>4750</v>
      </c>
      <c r="P122" s="311">
        <f>O122/1000000</f>
        <v>0.00475</v>
      </c>
      <c r="Q122" s="453"/>
    </row>
    <row r="123" spans="1:17" s="491" customFormat="1" ht="15.75" customHeight="1" thickBot="1">
      <c r="A123" s="450">
        <v>86</v>
      </c>
      <c r="B123" s="695" t="s">
        <v>452</v>
      </c>
      <c r="C123" s="355">
        <v>4864822</v>
      </c>
      <c r="D123" s="87" t="s">
        <v>12</v>
      </c>
      <c r="E123" s="494" t="s">
        <v>339</v>
      </c>
      <c r="F123" s="355">
        <v>100</v>
      </c>
      <c r="G123" s="450">
        <v>1000051</v>
      </c>
      <c r="H123" s="451">
        <v>999977</v>
      </c>
      <c r="I123" s="451">
        <f>G123-H123</f>
        <v>74</v>
      </c>
      <c r="J123" s="451">
        <f>$F123*I123</f>
        <v>7400</v>
      </c>
      <c r="K123" s="451">
        <f>J123/1000000</f>
        <v>0.0074</v>
      </c>
      <c r="L123" s="450">
        <v>16764</v>
      </c>
      <c r="M123" s="451">
        <v>16134</v>
      </c>
      <c r="N123" s="451">
        <f>L123-M123</f>
        <v>630</v>
      </c>
      <c r="O123" s="451">
        <f>$F123*N123</f>
        <v>63000</v>
      </c>
      <c r="P123" s="451">
        <f>O123/1000000</f>
        <v>0.063</v>
      </c>
      <c r="Q123" s="450"/>
    </row>
    <row r="124" spans="1:16" ht="21" customHeight="1" thickTop="1">
      <c r="A124" s="182" t="s">
        <v>305</v>
      </c>
      <c r="C124" s="55"/>
      <c r="D124" s="89"/>
      <c r="E124" s="89"/>
      <c r="F124" s="590"/>
      <c r="K124" s="591">
        <f>SUM(K8:K123)</f>
        <v>-23.925261299999995</v>
      </c>
      <c r="L124" s="20"/>
      <c r="M124" s="20"/>
      <c r="N124" s="20"/>
      <c r="O124" s="20"/>
      <c r="P124" s="591">
        <f>SUM(P8:P123)</f>
        <v>1.8969375</v>
      </c>
    </row>
    <row r="125" spans="3:16" ht="9.75" customHeight="1" hidden="1">
      <c r="C125" s="89"/>
      <c r="D125" s="89"/>
      <c r="E125" s="89"/>
      <c r="F125" s="590"/>
      <c r="L125" s="542"/>
      <c r="M125" s="542"/>
      <c r="N125" s="542"/>
      <c r="O125" s="542"/>
      <c r="P125" s="542"/>
    </row>
    <row r="126" spans="1:17" ht="24" thickBot="1">
      <c r="A126" s="385" t="s">
        <v>188</v>
      </c>
      <c r="C126" s="89"/>
      <c r="D126" s="89"/>
      <c r="E126" s="89"/>
      <c r="F126" s="590"/>
      <c r="G126" s="488"/>
      <c r="H126" s="488"/>
      <c r="I126" s="45" t="s">
        <v>388</v>
      </c>
      <c r="J126" s="488"/>
      <c r="K126" s="488"/>
      <c r="L126" s="489"/>
      <c r="M126" s="489"/>
      <c r="N126" s="45" t="s">
        <v>389</v>
      </c>
      <c r="O126" s="489"/>
      <c r="P126" s="489"/>
      <c r="Q126" s="587" t="str">
        <f>NDPL!$Q$1</f>
        <v>OCTOBER-2018</v>
      </c>
    </row>
    <row r="127" spans="1:17" ht="39.75" thickBot="1" thickTop="1">
      <c r="A127" s="509" t="s">
        <v>8</v>
      </c>
      <c r="B127" s="510" t="s">
        <v>9</v>
      </c>
      <c r="C127" s="511" t="s">
        <v>1</v>
      </c>
      <c r="D127" s="511" t="s">
        <v>2</v>
      </c>
      <c r="E127" s="511" t="s">
        <v>3</v>
      </c>
      <c r="F127" s="592" t="s">
        <v>10</v>
      </c>
      <c r="G127" s="509" t="str">
        <f>NDPL!G5</f>
        <v>FINAL READING 31/10/2018</v>
      </c>
      <c r="H127" s="511" t="str">
        <f>NDPL!H5</f>
        <v>INTIAL READING 1/10/2018</v>
      </c>
      <c r="I127" s="511" t="s">
        <v>4</v>
      </c>
      <c r="J127" s="511" t="s">
        <v>5</v>
      </c>
      <c r="K127" s="511" t="s">
        <v>6</v>
      </c>
      <c r="L127" s="509" t="str">
        <f>NDPL!G5</f>
        <v>FINAL READING 31/10/2018</v>
      </c>
      <c r="M127" s="511" t="str">
        <f>NDPL!H5</f>
        <v>INTIAL READING 1/10/2018</v>
      </c>
      <c r="N127" s="511" t="s">
        <v>4</v>
      </c>
      <c r="O127" s="511" t="s">
        <v>5</v>
      </c>
      <c r="P127" s="511" t="s">
        <v>6</v>
      </c>
      <c r="Q127" s="534" t="s">
        <v>302</v>
      </c>
    </row>
    <row r="128" spans="3:16" ht="18" thickBot="1" thickTop="1">
      <c r="C128" s="89"/>
      <c r="D128" s="89"/>
      <c r="E128" s="89"/>
      <c r="F128" s="590"/>
      <c r="L128" s="542"/>
      <c r="M128" s="542"/>
      <c r="N128" s="542"/>
      <c r="O128" s="542"/>
      <c r="P128" s="542"/>
    </row>
    <row r="129" spans="1:17" ht="18" customHeight="1" thickTop="1">
      <c r="A129" s="342"/>
      <c r="B129" s="343" t="s">
        <v>173</v>
      </c>
      <c r="C129" s="314"/>
      <c r="D129" s="90"/>
      <c r="E129" s="90"/>
      <c r="F129" s="310"/>
      <c r="G129" s="51"/>
      <c r="H129" s="460"/>
      <c r="I129" s="460"/>
      <c r="J129" s="460"/>
      <c r="K129" s="593"/>
      <c r="L129" s="544"/>
      <c r="M129" s="545"/>
      <c r="N129" s="545"/>
      <c r="O129" s="545"/>
      <c r="P129" s="546"/>
      <c r="Q129" s="541"/>
    </row>
    <row r="130" spans="1:17" ht="18">
      <c r="A130" s="313">
        <v>1</v>
      </c>
      <c r="B130" s="344" t="s">
        <v>174</v>
      </c>
      <c r="C130" s="324">
        <v>4865151</v>
      </c>
      <c r="D130" s="121" t="s">
        <v>12</v>
      </c>
      <c r="E130" s="93" t="s">
        <v>339</v>
      </c>
      <c r="F130" s="311">
        <v>-300</v>
      </c>
      <c r="G130" s="330">
        <v>11902</v>
      </c>
      <c r="H130" s="331">
        <v>9744</v>
      </c>
      <c r="I130" s="273">
        <f>G130-H130</f>
        <v>2158</v>
      </c>
      <c r="J130" s="273">
        <f>$F130*I130</f>
        <v>-647400</v>
      </c>
      <c r="K130" s="273">
        <f>J130/1000000</f>
        <v>-0.6474</v>
      </c>
      <c r="L130" s="330">
        <v>277</v>
      </c>
      <c r="M130" s="331">
        <v>276</v>
      </c>
      <c r="N130" s="273">
        <f>L130-M130</f>
        <v>1</v>
      </c>
      <c r="O130" s="273">
        <f>$F130*N130</f>
        <v>-300</v>
      </c>
      <c r="P130" s="273">
        <f>O130/1000000</f>
        <v>-0.0003</v>
      </c>
      <c r="Q130" s="470"/>
    </row>
    <row r="131" spans="1:17" ht="18" customHeight="1">
      <c r="A131" s="313"/>
      <c r="B131" s="345" t="s">
        <v>40</v>
      </c>
      <c r="C131" s="324"/>
      <c r="D131" s="121"/>
      <c r="E131" s="121"/>
      <c r="F131" s="311"/>
      <c r="G131" s="409"/>
      <c r="H131" s="412"/>
      <c r="I131" s="273"/>
      <c r="J131" s="273"/>
      <c r="K131" s="273"/>
      <c r="L131" s="258"/>
      <c r="M131" s="273"/>
      <c r="N131" s="273"/>
      <c r="O131" s="273"/>
      <c r="P131" s="273"/>
      <c r="Q131" s="465"/>
    </row>
    <row r="132" spans="1:17" ht="18" customHeight="1">
      <c r="A132" s="313"/>
      <c r="B132" s="345" t="s">
        <v>116</v>
      </c>
      <c r="C132" s="324"/>
      <c r="D132" s="121"/>
      <c r="E132" s="121"/>
      <c r="F132" s="311"/>
      <c r="G132" s="409"/>
      <c r="H132" s="412"/>
      <c r="I132" s="273"/>
      <c r="J132" s="273"/>
      <c r="K132" s="273"/>
      <c r="L132" s="258"/>
      <c r="M132" s="273"/>
      <c r="N132" s="273"/>
      <c r="O132" s="273"/>
      <c r="P132" s="273"/>
      <c r="Q132" s="465"/>
    </row>
    <row r="133" spans="1:17" ht="18" customHeight="1">
      <c r="A133" s="313">
        <v>2</v>
      </c>
      <c r="B133" s="344" t="s">
        <v>117</v>
      </c>
      <c r="C133" s="324">
        <v>5295199</v>
      </c>
      <c r="D133" s="121" t="s">
        <v>12</v>
      </c>
      <c r="E133" s="93" t="s">
        <v>339</v>
      </c>
      <c r="F133" s="311">
        <v>-1000</v>
      </c>
      <c r="G133" s="330">
        <v>998183</v>
      </c>
      <c r="H133" s="331">
        <v>998183</v>
      </c>
      <c r="I133" s="273">
        <f>G133-H133</f>
        <v>0</v>
      </c>
      <c r="J133" s="273">
        <f>$F133*I133</f>
        <v>0</v>
      </c>
      <c r="K133" s="273">
        <f>J133/1000000</f>
        <v>0</v>
      </c>
      <c r="L133" s="330">
        <v>1170</v>
      </c>
      <c r="M133" s="331">
        <v>1170</v>
      </c>
      <c r="N133" s="273">
        <f>L133-M133</f>
        <v>0</v>
      </c>
      <c r="O133" s="273">
        <f>$F133*N133</f>
        <v>0</v>
      </c>
      <c r="P133" s="273">
        <f>O133/1000000</f>
        <v>0</v>
      </c>
      <c r="Q133" s="465"/>
    </row>
    <row r="134" spans="1:17" ht="18" customHeight="1">
      <c r="A134" s="313">
        <v>3</v>
      </c>
      <c r="B134" s="312" t="s">
        <v>118</v>
      </c>
      <c r="C134" s="324">
        <v>4864828</v>
      </c>
      <c r="D134" s="81" t="s">
        <v>12</v>
      </c>
      <c r="E134" s="93" t="s">
        <v>339</v>
      </c>
      <c r="F134" s="311">
        <v>-133.33</v>
      </c>
      <c r="G134" s="330">
        <v>999412</v>
      </c>
      <c r="H134" s="331">
        <v>999896</v>
      </c>
      <c r="I134" s="273">
        <f>G134-H134</f>
        <v>-484</v>
      </c>
      <c r="J134" s="273">
        <f>$F134*I134</f>
        <v>64531.72000000001</v>
      </c>
      <c r="K134" s="273">
        <f>J134/1000000</f>
        <v>0.06453172000000001</v>
      </c>
      <c r="L134" s="330">
        <v>13678</v>
      </c>
      <c r="M134" s="331">
        <v>13678</v>
      </c>
      <c r="N134" s="273">
        <f>L134-M134</f>
        <v>0</v>
      </c>
      <c r="O134" s="273">
        <f>$F134*N134</f>
        <v>0</v>
      </c>
      <c r="P134" s="273">
        <f>O134/1000000</f>
        <v>0</v>
      </c>
      <c r="Q134" s="465"/>
    </row>
    <row r="135" spans="1:17" ht="18" customHeight="1">
      <c r="A135" s="313">
        <v>4</v>
      </c>
      <c r="B135" s="344" t="s">
        <v>175</v>
      </c>
      <c r="C135" s="324">
        <v>4864804</v>
      </c>
      <c r="D135" s="121" t="s">
        <v>12</v>
      </c>
      <c r="E135" s="93" t="s">
        <v>339</v>
      </c>
      <c r="F135" s="311">
        <v>-200</v>
      </c>
      <c r="G135" s="330">
        <v>997266</v>
      </c>
      <c r="H135" s="331">
        <v>997664</v>
      </c>
      <c r="I135" s="273">
        <f>G135-H135</f>
        <v>-398</v>
      </c>
      <c r="J135" s="273">
        <f>$F135*I135</f>
        <v>79600</v>
      </c>
      <c r="K135" s="273">
        <f>J135/1000000</f>
        <v>0.0796</v>
      </c>
      <c r="L135" s="330">
        <v>4084</v>
      </c>
      <c r="M135" s="331">
        <v>4084</v>
      </c>
      <c r="N135" s="273">
        <f>L135-M135</f>
        <v>0</v>
      </c>
      <c r="O135" s="273">
        <f>$F135*N135</f>
        <v>0</v>
      </c>
      <c r="P135" s="273">
        <f>O135/1000000</f>
        <v>0</v>
      </c>
      <c r="Q135" s="465"/>
    </row>
    <row r="136" spans="1:17" ht="18" customHeight="1">
      <c r="A136" s="313">
        <v>5</v>
      </c>
      <c r="B136" s="344" t="s">
        <v>176</v>
      </c>
      <c r="C136" s="324">
        <v>4864845</v>
      </c>
      <c r="D136" s="121" t="s">
        <v>12</v>
      </c>
      <c r="E136" s="93" t="s">
        <v>339</v>
      </c>
      <c r="F136" s="311">
        <v>-1000</v>
      </c>
      <c r="G136" s="330">
        <v>882</v>
      </c>
      <c r="H136" s="331">
        <v>1030</v>
      </c>
      <c r="I136" s="273">
        <f>G136-H136</f>
        <v>-148</v>
      </c>
      <c r="J136" s="273">
        <f>$F136*I136</f>
        <v>148000</v>
      </c>
      <c r="K136" s="273">
        <f>J136/1000000</f>
        <v>0.148</v>
      </c>
      <c r="L136" s="330">
        <v>998679</v>
      </c>
      <c r="M136" s="331">
        <v>998679</v>
      </c>
      <c r="N136" s="273">
        <f>L136-M136</f>
        <v>0</v>
      </c>
      <c r="O136" s="273">
        <f>$F136*N136</f>
        <v>0</v>
      </c>
      <c r="P136" s="273">
        <f>O136/1000000</f>
        <v>0</v>
      </c>
      <c r="Q136" s="465"/>
    </row>
    <row r="137" spans="1:17" ht="18" customHeight="1">
      <c r="A137" s="313"/>
      <c r="B137" s="346" t="s">
        <v>177</v>
      </c>
      <c r="C137" s="324"/>
      <c r="D137" s="81"/>
      <c r="E137" s="81"/>
      <c r="F137" s="311"/>
      <c r="G137" s="409"/>
      <c r="H137" s="412"/>
      <c r="I137" s="273"/>
      <c r="J137" s="273"/>
      <c r="K137" s="273"/>
      <c r="L137" s="258"/>
      <c r="M137" s="273"/>
      <c r="N137" s="273"/>
      <c r="O137" s="273"/>
      <c r="P137" s="273"/>
      <c r="Q137" s="465"/>
    </row>
    <row r="138" spans="1:17" ht="18" customHeight="1">
      <c r="A138" s="313"/>
      <c r="B138" s="346" t="s">
        <v>107</v>
      </c>
      <c r="C138" s="324"/>
      <c r="D138" s="81"/>
      <c r="E138" s="81"/>
      <c r="F138" s="311"/>
      <c r="G138" s="409"/>
      <c r="H138" s="412"/>
      <c r="I138" s="273"/>
      <c r="J138" s="273"/>
      <c r="K138" s="273"/>
      <c r="L138" s="258"/>
      <c r="M138" s="273"/>
      <c r="N138" s="273"/>
      <c r="O138" s="273"/>
      <c r="P138" s="273"/>
      <c r="Q138" s="465"/>
    </row>
    <row r="139" spans="1:17" s="496" customFormat="1" ht="18">
      <c r="A139" s="478">
        <v>6</v>
      </c>
      <c r="B139" s="479" t="s">
        <v>391</v>
      </c>
      <c r="C139" s="480">
        <v>4864955</v>
      </c>
      <c r="D139" s="158" t="s">
        <v>12</v>
      </c>
      <c r="E139" s="159" t="s">
        <v>339</v>
      </c>
      <c r="F139" s="481">
        <v>-1000</v>
      </c>
      <c r="G139" s="330">
        <v>999318</v>
      </c>
      <c r="H139" s="441">
        <v>999162</v>
      </c>
      <c r="I139" s="447">
        <f>G139-H139</f>
        <v>156</v>
      </c>
      <c r="J139" s="447">
        <f>$F139*I139</f>
        <v>-156000</v>
      </c>
      <c r="K139" s="447">
        <f>J139/1000000</f>
        <v>-0.156</v>
      </c>
      <c r="L139" s="330">
        <v>1869</v>
      </c>
      <c r="M139" s="441">
        <v>1869</v>
      </c>
      <c r="N139" s="447">
        <f>L139-M139</f>
        <v>0</v>
      </c>
      <c r="O139" s="447">
        <f>$F139*N139</f>
        <v>0</v>
      </c>
      <c r="P139" s="447">
        <f>O139/1000000</f>
        <v>0</v>
      </c>
      <c r="Q139" s="702"/>
    </row>
    <row r="140" spans="1:17" ht="18">
      <c r="A140" s="313">
        <v>7</v>
      </c>
      <c r="B140" s="344" t="s">
        <v>178</v>
      </c>
      <c r="C140" s="324">
        <v>4864820</v>
      </c>
      <c r="D140" s="121" t="s">
        <v>12</v>
      </c>
      <c r="E140" s="93" t="s">
        <v>339</v>
      </c>
      <c r="F140" s="311">
        <v>-160</v>
      </c>
      <c r="G140" s="330">
        <v>6455</v>
      </c>
      <c r="H140" s="331">
        <v>5685</v>
      </c>
      <c r="I140" s="273">
        <f>G140-H140</f>
        <v>770</v>
      </c>
      <c r="J140" s="273">
        <f>$F140*I140</f>
        <v>-123200</v>
      </c>
      <c r="K140" s="273">
        <f>J140/1000000</f>
        <v>-0.1232</v>
      </c>
      <c r="L140" s="330">
        <v>10774</v>
      </c>
      <c r="M140" s="331">
        <v>10774</v>
      </c>
      <c r="N140" s="273">
        <f>L140-M140</f>
        <v>0</v>
      </c>
      <c r="O140" s="273">
        <f>$F140*N140</f>
        <v>0</v>
      </c>
      <c r="P140" s="273">
        <f>O140/1000000</f>
        <v>0</v>
      </c>
      <c r="Q140" s="703"/>
    </row>
    <row r="141" spans="1:17" ht="18" customHeight="1">
      <c r="A141" s="313">
        <v>8</v>
      </c>
      <c r="B141" s="344" t="s">
        <v>179</v>
      </c>
      <c r="C141" s="324">
        <v>4864811</v>
      </c>
      <c r="D141" s="121" t="s">
        <v>12</v>
      </c>
      <c r="E141" s="93" t="s">
        <v>339</v>
      </c>
      <c r="F141" s="311">
        <v>-200</v>
      </c>
      <c r="G141" s="330">
        <v>890</v>
      </c>
      <c r="H141" s="331">
        <v>533</v>
      </c>
      <c r="I141" s="273">
        <f>G141-H141</f>
        <v>357</v>
      </c>
      <c r="J141" s="273">
        <f>$F141*I141</f>
        <v>-71400</v>
      </c>
      <c r="K141" s="273">
        <f>J141/1000000</f>
        <v>-0.0714</v>
      </c>
      <c r="L141" s="330">
        <v>2791</v>
      </c>
      <c r="M141" s="331">
        <v>2791</v>
      </c>
      <c r="N141" s="273">
        <f>L141-M141</f>
        <v>0</v>
      </c>
      <c r="O141" s="273">
        <f>$F141*N141</f>
        <v>0</v>
      </c>
      <c r="P141" s="273">
        <f>O141/1000000</f>
        <v>0</v>
      </c>
      <c r="Q141" s="465"/>
    </row>
    <row r="142" spans="1:17" ht="18" customHeight="1">
      <c r="A142" s="313">
        <v>9</v>
      </c>
      <c r="B142" s="344" t="s">
        <v>400</v>
      </c>
      <c r="C142" s="324">
        <v>4864961</v>
      </c>
      <c r="D142" s="121" t="s">
        <v>12</v>
      </c>
      <c r="E142" s="93" t="s">
        <v>339</v>
      </c>
      <c r="F142" s="311">
        <v>-1000</v>
      </c>
      <c r="G142" s="330">
        <v>993678</v>
      </c>
      <c r="H142" s="331">
        <v>994115</v>
      </c>
      <c r="I142" s="273">
        <f>G142-H142</f>
        <v>-437</v>
      </c>
      <c r="J142" s="273">
        <f>$F142*I142</f>
        <v>437000</v>
      </c>
      <c r="K142" s="273">
        <f>J142/1000000</f>
        <v>0.437</v>
      </c>
      <c r="L142" s="330">
        <v>999640</v>
      </c>
      <c r="M142" s="331">
        <v>999640</v>
      </c>
      <c r="N142" s="273">
        <f>L142-M142</f>
        <v>0</v>
      </c>
      <c r="O142" s="273">
        <f>$F142*N142</f>
        <v>0</v>
      </c>
      <c r="P142" s="273">
        <f>O142/1000000</f>
        <v>0</v>
      </c>
      <c r="Q142" s="449"/>
    </row>
    <row r="143" spans="1:17" ht="18" customHeight="1">
      <c r="A143" s="313"/>
      <c r="B143" s="345" t="s">
        <v>107</v>
      </c>
      <c r="C143" s="324"/>
      <c r="D143" s="121"/>
      <c r="E143" s="121"/>
      <c r="F143" s="311"/>
      <c r="G143" s="409"/>
      <c r="H143" s="412"/>
      <c r="I143" s="273"/>
      <c r="J143" s="273"/>
      <c r="K143" s="273"/>
      <c r="L143" s="258"/>
      <c r="M143" s="273"/>
      <c r="N143" s="273"/>
      <c r="O143" s="273"/>
      <c r="P143" s="273"/>
      <c r="Q143" s="465"/>
    </row>
    <row r="144" spans="1:17" ht="18" customHeight="1">
      <c r="A144" s="313">
        <v>10</v>
      </c>
      <c r="B144" s="344" t="s">
        <v>180</v>
      </c>
      <c r="C144" s="324">
        <v>4865093</v>
      </c>
      <c r="D144" s="121" t="s">
        <v>12</v>
      </c>
      <c r="E144" s="93" t="s">
        <v>339</v>
      </c>
      <c r="F144" s="311">
        <v>-100</v>
      </c>
      <c r="G144" s="330">
        <v>100611</v>
      </c>
      <c r="H144" s="331">
        <v>98811</v>
      </c>
      <c r="I144" s="273">
        <f>G144-H144</f>
        <v>1800</v>
      </c>
      <c r="J144" s="273">
        <f>$F144*I144</f>
        <v>-180000</v>
      </c>
      <c r="K144" s="273">
        <f>J144/1000000</f>
        <v>-0.18</v>
      </c>
      <c r="L144" s="330">
        <v>74099</v>
      </c>
      <c r="M144" s="331">
        <v>74098</v>
      </c>
      <c r="N144" s="273">
        <f>L144-M144</f>
        <v>1</v>
      </c>
      <c r="O144" s="273">
        <f>$F144*N144</f>
        <v>-100</v>
      </c>
      <c r="P144" s="273">
        <f>O144/1000000</f>
        <v>-0.0001</v>
      </c>
      <c r="Q144" s="465"/>
    </row>
    <row r="145" spans="1:17" ht="18" customHeight="1">
      <c r="A145" s="313">
        <v>11</v>
      </c>
      <c r="B145" s="344" t="s">
        <v>181</v>
      </c>
      <c r="C145" s="324">
        <v>4865094</v>
      </c>
      <c r="D145" s="121" t="s">
        <v>12</v>
      </c>
      <c r="E145" s="93" t="s">
        <v>339</v>
      </c>
      <c r="F145" s="311">
        <v>-100</v>
      </c>
      <c r="G145" s="330">
        <v>108838</v>
      </c>
      <c r="H145" s="331">
        <v>108838</v>
      </c>
      <c r="I145" s="273">
        <f>G145-H145</f>
        <v>0</v>
      </c>
      <c r="J145" s="273">
        <f>$F145*I145</f>
        <v>0</v>
      </c>
      <c r="K145" s="273">
        <f>J145/1000000</f>
        <v>0</v>
      </c>
      <c r="L145" s="330">
        <v>77493</v>
      </c>
      <c r="M145" s="331">
        <v>77493</v>
      </c>
      <c r="N145" s="273">
        <f>L145-M145</f>
        <v>0</v>
      </c>
      <c r="O145" s="273">
        <f>$F145*N145</f>
        <v>0</v>
      </c>
      <c r="P145" s="273">
        <f>O145/1000000</f>
        <v>0</v>
      </c>
      <c r="Q145" s="465" t="s">
        <v>486</v>
      </c>
    </row>
    <row r="146" spans="1:17" ht="18" customHeight="1">
      <c r="A146" s="313"/>
      <c r="B146" s="344"/>
      <c r="C146" s="324"/>
      <c r="D146" s="121"/>
      <c r="E146" s="93"/>
      <c r="F146" s="311"/>
      <c r="G146" s="330"/>
      <c r="H146" s="331"/>
      <c r="I146" s="273"/>
      <c r="J146" s="273"/>
      <c r="K146" s="273">
        <v>-0.1367</v>
      </c>
      <c r="L146" s="330"/>
      <c r="M146" s="331"/>
      <c r="N146" s="273"/>
      <c r="O146" s="273"/>
      <c r="P146" s="273">
        <v>0</v>
      </c>
      <c r="Q146" s="465" t="s">
        <v>485</v>
      </c>
    </row>
    <row r="147" spans="1:17" ht="18">
      <c r="A147" s="478">
        <v>12</v>
      </c>
      <c r="B147" s="479" t="s">
        <v>182</v>
      </c>
      <c r="C147" s="480">
        <v>5269199</v>
      </c>
      <c r="D147" s="158" t="s">
        <v>12</v>
      </c>
      <c r="E147" s="159" t="s">
        <v>339</v>
      </c>
      <c r="F147" s="481">
        <v>-100</v>
      </c>
      <c r="G147" s="330">
        <v>28642</v>
      </c>
      <c r="H147" s="441">
        <v>28253</v>
      </c>
      <c r="I147" s="447">
        <f>G147-H147</f>
        <v>389</v>
      </c>
      <c r="J147" s="447">
        <f>$F147*I147</f>
        <v>-38900</v>
      </c>
      <c r="K147" s="447">
        <f>J147/1000000</f>
        <v>-0.0389</v>
      </c>
      <c r="L147" s="330">
        <v>62222</v>
      </c>
      <c r="M147" s="441">
        <v>61720</v>
      </c>
      <c r="N147" s="447">
        <f>L147-M147</f>
        <v>502</v>
      </c>
      <c r="O147" s="447">
        <f>$F147*N147</f>
        <v>-50200</v>
      </c>
      <c r="P147" s="447">
        <f>O147/1000000</f>
        <v>-0.0502</v>
      </c>
      <c r="Q147" s="470"/>
    </row>
    <row r="148" spans="1:17" ht="18" customHeight="1">
      <c r="A148" s="313"/>
      <c r="B148" s="346" t="s">
        <v>177</v>
      </c>
      <c r="C148" s="324"/>
      <c r="D148" s="81"/>
      <c r="E148" s="81"/>
      <c r="F148" s="307"/>
      <c r="G148" s="409"/>
      <c r="H148" s="412"/>
      <c r="I148" s="273"/>
      <c r="J148" s="273"/>
      <c r="K148" s="273"/>
      <c r="L148" s="258"/>
      <c r="M148" s="273"/>
      <c r="N148" s="273"/>
      <c r="O148" s="273"/>
      <c r="P148" s="273"/>
      <c r="Q148" s="465"/>
    </row>
    <row r="149" spans="1:17" ht="18" customHeight="1">
      <c r="A149" s="313"/>
      <c r="B149" s="345" t="s">
        <v>183</v>
      </c>
      <c r="C149" s="324"/>
      <c r="D149" s="121"/>
      <c r="E149" s="121"/>
      <c r="F149" s="307"/>
      <c r="G149" s="409"/>
      <c r="H149" s="412"/>
      <c r="I149" s="273"/>
      <c r="J149" s="273"/>
      <c r="K149" s="273"/>
      <c r="L149" s="258"/>
      <c r="M149" s="273"/>
      <c r="N149" s="273"/>
      <c r="O149" s="273"/>
      <c r="P149" s="273"/>
      <c r="Q149" s="465"/>
    </row>
    <row r="150" spans="1:17" ht="18" customHeight="1">
      <c r="A150" s="313">
        <v>13</v>
      </c>
      <c r="B150" s="344" t="s">
        <v>390</v>
      </c>
      <c r="C150" s="324">
        <v>4864892</v>
      </c>
      <c r="D150" s="121" t="s">
        <v>12</v>
      </c>
      <c r="E150" s="93" t="s">
        <v>339</v>
      </c>
      <c r="F150" s="311">
        <v>500</v>
      </c>
      <c r="G150" s="330">
        <v>999028</v>
      </c>
      <c r="H150" s="267">
        <v>999028</v>
      </c>
      <c r="I150" s="273">
        <f>G150-H150</f>
        <v>0</v>
      </c>
      <c r="J150" s="273">
        <f>$F150*I150</f>
        <v>0</v>
      </c>
      <c r="K150" s="273">
        <f>J150/1000000</f>
        <v>0</v>
      </c>
      <c r="L150" s="330">
        <v>16662</v>
      </c>
      <c r="M150" s="267">
        <v>16662</v>
      </c>
      <c r="N150" s="273">
        <f>L150-M150</f>
        <v>0</v>
      </c>
      <c r="O150" s="273">
        <f>$F150*N150</f>
        <v>0</v>
      </c>
      <c r="P150" s="273">
        <f>O150/1000000</f>
        <v>0</v>
      </c>
      <c r="Q150" s="485"/>
    </row>
    <row r="151" spans="1:17" ht="18" customHeight="1">
      <c r="A151" s="313">
        <v>14</v>
      </c>
      <c r="B151" s="344" t="s">
        <v>393</v>
      </c>
      <c r="C151" s="324">
        <v>4865048</v>
      </c>
      <c r="D151" s="121" t="s">
        <v>12</v>
      </c>
      <c r="E151" s="93" t="s">
        <v>339</v>
      </c>
      <c r="F151" s="311">
        <v>250</v>
      </c>
      <c r="G151" s="330">
        <v>999862</v>
      </c>
      <c r="H151" s="267">
        <v>999862</v>
      </c>
      <c r="I151" s="273">
        <f>G151-H151</f>
        <v>0</v>
      </c>
      <c r="J151" s="273">
        <f>$F151*I151</f>
        <v>0</v>
      </c>
      <c r="K151" s="273">
        <f>J151/1000000</f>
        <v>0</v>
      </c>
      <c r="L151" s="330">
        <v>999849</v>
      </c>
      <c r="M151" s="267">
        <v>999849</v>
      </c>
      <c r="N151" s="273">
        <f>L151-M151</f>
        <v>0</v>
      </c>
      <c r="O151" s="273">
        <f>$F151*N151</f>
        <v>0</v>
      </c>
      <c r="P151" s="273">
        <f>O151/1000000</f>
        <v>0</v>
      </c>
      <c r="Q151" s="477"/>
    </row>
    <row r="152" spans="1:17" ht="18" customHeight="1">
      <c r="A152" s="313">
        <v>15</v>
      </c>
      <c r="B152" s="344" t="s">
        <v>116</v>
      </c>
      <c r="C152" s="324">
        <v>4902508</v>
      </c>
      <c r="D152" s="121" t="s">
        <v>12</v>
      </c>
      <c r="E152" s="93" t="s">
        <v>339</v>
      </c>
      <c r="F152" s="311">
        <v>833.33</v>
      </c>
      <c r="G152" s="330">
        <v>2</v>
      </c>
      <c r="H152" s="267">
        <v>2</v>
      </c>
      <c r="I152" s="273">
        <f>G152-H152</f>
        <v>0</v>
      </c>
      <c r="J152" s="273">
        <f>$F152*I152</f>
        <v>0</v>
      </c>
      <c r="K152" s="273">
        <f>J152/1000000</f>
        <v>0</v>
      </c>
      <c r="L152" s="330">
        <v>999580</v>
      </c>
      <c r="M152" s="267">
        <v>999580</v>
      </c>
      <c r="N152" s="273">
        <f>L152-M152</f>
        <v>0</v>
      </c>
      <c r="O152" s="273">
        <f>$F152*N152</f>
        <v>0</v>
      </c>
      <c r="P152" s="273">
        <f>O152/1000000</f>
        <v>0</v>
      </c>
      <c r="Q152" s="465"/>
    </row>
    <row r="153" spans="1:17" ht="18" customHeight="1">
      <c r="A153" s="313"/>
      <c r="B153" s="345" t="s">
        <v>184</v>
      </c>
      <c r="C153" s="324"/>
      <c r="D153" s="121"/>
      <c r="E153" s="121"/>
      <c r="F153" s="311"/>
      <c r="G153" s="330"/>
      <c r="H153" s="331"/>
      <c r="I153" s="273"/>
      <c r="J153" s="273"/>
      <c r="K153" s="273"/>
      <c r="L153" s="258"/>
      <c r="M153" s="273"/>
      <c r="N153" s="273"/>
      <c r="O153" s="273"/>
      <c r="P153" s="273"/>
      <c r="Q153" s="465"/>
    </row>
    <row r="154" spans="1:17" ht="18" customHeight="1">
      <c r="A154" s="313">
        <v>16</v>
      </c>
      <c r="B154" s="312" t="s">
        <v>185</v>
      </c>
      <c r="C154" s="324">
        <v>4865133</v>
      </c>
      <c r="D154" s="81" t="s">
        <v>12</v>
      </c>
      <c r="E154" s="93" t="s">
        <v>339</v>
      </c>
      <c r="F154" s="311">
        <v>-100</v>
      </c>
      <c r="G154" s="330">
        <v>440670</v>
      </c>
      <c r="H154" s="331">
        <v>436221</v>
      </c>
      <c r="I154" s="273">
        <f>G154-H154</f>
        <v>4449</v>
      </c>
      <c r="J154" s="273">
        <f>$F154*I154</f>
        <v>-444900</v>
      </c>
      <c r="K154" s="273">
        <f>J154/1000000</f>
        <v>-0.4449</v>
      </c>
      <c r="L154" s="330">
        <v>46706</v>
      </c>
      <c r="M154" s="331">
        <v>46706</v>
      </c>
      <c r="N154" s="273">
        <f>L154-M154</f>
        <v>0</v>
      </c>
      <c r="O154" s="273">
        <f>$F154*N154</f>
        <v>0</v>
      </c>
      <c r="P154" s="273">
        <f>O154/1000000</f>
        <v>0</v>
      </c>
      <c r="Q154" s="465"/>
    </row>
    <row r="155" spans="1:17" ht="18" customHeight="1">
      <c r="A155" s="313"/>
      <c r="B155" s="346" t="s">
        <v>186</v>
      </c>
      <c r="C155" s="324"/>
      <c r="D155" s="81"/>
      <c r="E155" s="121"/>
      <c r="F155" s="311"/>
      <c r="G155" s="409"/>
      <c r="H155" s="412"/>
      <c r="I155" s="273"/>
      <c r="J155" s="273"/>
      <c r="K155" s="273"/>
      <c r="L155" s="258"/>
      <c r="M155" s="273"/>
      <c r="N155" s="273"/>
      <c r="O155" s="273"/>
      <c r="P155" s="273"/>
      <c r="Q155" s="465"/>
    </row>
    <row r="156" spans="1:17" ht="18" customHeight="1">
      <c r="A156" s="313">
        <v>17</v>
      </c>
      <c r="B156" s="312" t="s">
        <v>173</v>
      </c>
      <c r="C156" s="324">
        <v>4902554</v>
      </c>
      <c r="D156" s="81" t="s">
        <v>12</v>
      </c>
      <c r="E156" s="93" t="s">
        <v>339</v>
      </c>
      <c r="F156" s="311">
        <v>75</v>
      </c>
      <c r="G156" s="330">
        <v>0</v>
      </c>
      <c r="H156" s="331">
        <v>0</v>
      </c>
      <c r="I156" s="273">
        <v>0</v>
      </c>
      <c r="J156" s="273">
        <f>$F156*I156</f>
        <v>0</v>
      </c>
      <c r="K156" s="273">
        <f>J156/1000000</f>
        <v>0</v>
      </c>
      <c r="L156" s="330">
        <v>0</v>
      </c>
      <c r="M156" s="331">
        <v>0</v>
      </c>
      <c r="N156" s="273">
        <f>L156-M156</f>
        <v>0</v>
      </c>
      <c r="O156" s="273">
        <f>$F156*N156</f>
        <v>0</v>
      </c>
      <c r="P156" s="273">
        <f>O156/1000000</f>
        <v>0</v>
      </c>
      <c r="Q156" s="464"/>
    </row>
    <row r="157" spans="1:17" ht="18" customHeight="1">
      <c r="A157" s="313"/>
      <c r="B157" s="346" t="s">
        <v>48</v>
      </c>
      <c r="C157" s="311"/>
      <c r="D157" s="81"/>
      <c r="E157" s="81"/>
      <c r="F157" s="311"/>
      <c r="G157" s="409"/>
      <c r="H157" s="412"/>
      <c r="I157" s="273"/>
      <c r="J157" s="273"/>
      <c r="K157" s="273"/>
      <c r="L157" s="258"/>
      <c r="M157" s="273"/>
      <c r="N157" s="273"/>
      <c r="O157" s="273"/>
      <c r="P157" s="273"/>
      <c r="Q157" s="465"/>
    </row>
    <row r="158" spans="1:17" ht="18" customHeight="1">
      <c r="A158" s="313"/>
      <c r="B158" s="346" t="s">
        <v>49</v>
      </c>
      <c r="C158" s="311"/>
      <c r="D158" s="81"/>
      <c r="E158" s="81"/>
      <c r="F158" s="311"/>
      <c r="G158" s="409"/>
      <c r="H158" s="412"/>
      <c r="I158" s="273"/>
      <c r="J158" s="273"/>
      <c r="K158" s="273"/>
      <c r="L158" s="258"/>
      <c r="M158" s="273"/>
      <c r="N158" s="273"/>
      <c r="O158" s="273"/>
      <c r="P158" s="273"/>
      <c r="Q158" s="465"/>
    </row>
    <row r="159" spans="1:17" ht="18" customHeight="1">
      <c r="A159" s="313"/>
      <c r="B159" s="346" t="s">
        <v>50</v>
      </c>
      <c r="C159" s="311"/>
      <c r="D159" s="81"/>
      <c r="E159" s="81"/>
      <c r="F159" s="311"/>
      <c r="G159" s="409"/>
      <c r="H159" s="412"/>
      <c r="I159" s="273"/>
      <c r="J159" s="273"/>
      <c r="K159" s="273"/>
      <c r="L159" s="258"/>
      <c r="M159" s="273"/>
      <c r="N159" s="273"/>
      <c r="O159" s="273"/>
      <c r="P159" s="273"/>
      <c r="Q159" s="465"/>
    </row>
    <row r="160" spans="1:17" ht="17.25" customHeight="1">
      <c r="A160" s="313">
        <v>18</v>
      </c>
      <c r="B160" s="344" t="s">
        <v>51</v>
      </c>
      <c r="C160" s="324">
        <v>4902572</v>
      </c>
      <c r="D160" s="121" t="s">
        <v>12</v>
      </c>
      <c r="E160" s="93" t="s">
        <v>339</v>
      </c>
      <c r="F160" s="311">
        <v>-100</v>
      </c>
      <c r="G160" s="330">
        <v>0</v>
      </c>
      <c r="H160" s="331">
        <v>0</v>
      </c>
      <c r="I160" s="273">
        <f>G160-H160</f>
        <v>0</v>
      </c>
      <c r="J160" s="273">
        <f>$F160*I160</f>
        <v>0</v>
      </c>
      <c r="K160" s="273">
        <f>J160/1000000</f>
        <v>0</v>
      </c>
      <c r="L160" s="330">
        <v>0</v>
      </c>
      <c r="M160" s="331">
        <v>0</v>
      </c>
      <c r="N160" s="273">
        <f>L160-M160</f>
        <v>0</v>
      </c>
      <c r="O160" s="273">
        <f>$F160*N160</f>
        <v>0</v>
      </c>
      <c r="P160" s="273">
        <f>O160/1000000</f>
        <v>0</v>
      </c>
      <c r="Q160" s="782"/>
    </row>
    <row r="161" spans="1:17" ht="18" customHeight="1">
      <c r="A161" s="313">
        <v>19</v>
      </c>
      <c r="B161" s="344" t="s">
        <v>52</v>
      </c>
      <c r="C161" s="324">
        <v>4902541</v>
      </c>
      <c r="D161" s="121" t="s">
        <v>12</v>
      </c>
      <c r="E161" s="93" t="s">
        <v>339</v>
      </c>
      <c r="F161" s="311">
        <v>-100</v>
      </c>
      <c r="G161" s="330">
        <v>20</v>
      </c>
      <c r="H161" s="331">
        <v>17</v>
      </c>
      <c r="I161" s="273">
        <f>G161-H161</f>
        <v>3</v>
      </c>
      <c r="J161" s="273">
        <f>$F161*I161</f>
        <v>-300</v>
      </c>
      <c r="K161" s="273">
        <f>J161/1000000</f>
        <v>-0.0003</v>
      </c>
      <c r="L161" s="330">
        <v>999891</v>
      </c>
      <c r="M161" s="331">
        <v>1000005</v>
      </c>
      <c r="N161" s="273">
        <f>L161-M161</f>
        <v>-114</v>
      </c>
      <c r="O161" s="273">
        <f>$F161*N161</f>
        <v>11400</v>
      </c>
      <c r="P161" s="273">
        <f>O161/1000000</f>
        <v>0.0114</v>
      </c>
      <c r="Q161" s="465"/>
    </row>
    <row r="162" spans="1:17" ht="18" customHeight="1">
      <c r="A162" s="313">
        <v>20</v>
      </c>
      <c r="B162" s="344" t="s">
        <v>53</v>
      </c>
      <c r="C162" s="324">
        <v>4902539</v>
      </c>
      <c r="D162" s="121" t="s">
        <v>12</v>
      </c>
      <c r="E162" s="93" t="s">
        <v>339</v>
      </c>
      <c r="F162" s="311">
        <v>-100</v>
      </c>
      <c r="G162" s="330">
        <v>1968</v>
      </c>
      <c r="H162" s="331">
        <v>1967</v>
      </c>
      <c r="I162" s="273">
        <f>G162-H162</f>
        <v>1</v>
      </c>
      <c r="J162" s="273">
        <f>$F162*I162</f>
        <v>-100</v>
      </c>
      <c r="K162" s="273">
        <f>J162/1000000</f>
        <v>-0.0001</v>
      </c>
      <c r="L162" s="330">
        <v>26624</v>
      </c>
      <c r="M162" s="331">
        <v>26101</v>
      </c>
      <c r="N162" s="273">
        <f>L162-M162</f>
        <v>523</v>
      </c>
      <c r="O162" s="273">
        <f>$F162*N162</f>
        <v>-52300</v>
      </c>
      <c r="P162" s="273">
        <f>O162/1000000</f>
        <v>-0.0523</v>
      </c>
      <c r="Q162" s="465"/>
    </row>
    <row r="163" spans="1:17" ht="18" customHeight="1">
      <c r="A163" s="313"/>
      <c r="B163" s="345" t="s">
        <v>54</v>
      </c>
      <c r="C163" s="324"/>
      <c r="D163" s="121"/>
      <c r="E163" s="121"/>
      <c r="F163" s="311"/>
      <c r="G163" s="409"/>
      <c r="H163" s="412"/>
      <c r="I163" s="273"/>
      <c r="J163" s="273"/>
      <c r="K163" s="273"/>
      <c r="L163" s="258"/>
      <c r="M163" s="273"/>
      <c r="N163" s="273"/>
      <c r="O163" s="273"/>
      <c r="P163" s="273"/>
      <c r="Q163" s="465"/>
    </row>
    <row r="164" spans="1:17" ht="18" customHeight="1">
      <c r="A164" s="313">
        <v>21</v>
      </c>
      <c r="B164" s="344" t="s">
        <v>55</v>
      </c>
      <c r="C164" s="324">
        <v>4902591</v>
      </c>
      <c r="D164" s="121" t="s">
        <v>12</v>
      </c>
      <c r="E164" s="93" t="s">
        <v>339</v>
      </c>
      <c r="F164" s="311">
        <v>-1333</v>
      </c>
      <c r="G164" s="330">
        <v>441</v>
      </c>
      <c r="H164" s="331">
        <v>410</v>
      </c>
      <c r="I164" s="273">
        <f aca="true" t="shared" si="24" ref="I164:I171">G164-H164</f>
        <v>31</v>
      </c>
      <c r="J164" s="273">
        <f aca="true" t="shared" si="25" ref="J164:J171">$F164*I164</f>
        <v>-41323</v>
      </c>
      <c r="K164" s="273">
        <f aca="true" t="shared" si="26" ref="K164:K171">J164/1000000</f>
        <v>-0.041323</v>
      </c>
      <c r="L164" s="330">
        <v>370</v>
      </c>
      <c r="M164" s="331">
        <v>366</v>
      </c>
      <c r="N164" s="273">
        <f aca="true" t="shared" si="27" ref="N164:N171">L164-M164</f>
        <v>4</v>
      </c>
      <c r="O164" s="273">
        <f aca="true" t="shared" si="28" ref="O164:O171">$F164*N164</f>
        <v>-5332</v>
      </c>
      <c r="P164" s="273">
        <f aca="true" t="shared" si="29" ref="P164:P171">O164/1000000</f>
        <v>-0.005332</v>
      </c>
      <c r="Q164" s="465"/>
    </row>
    <row r="165" spans="1:17" ht="18" customHeight="1">
      <c r="A165" s="313">
        <v>22</v>
      </c>
      <c r="B165" s="344" t="s">
        <v>56</v>
      </c>
      <c r="C165" s="324">
        <v>4902565</v>
      </c>
      <c r="D165" s="121" t="s">
        <v>12</v>
      </c>
      <c r="E165" s="93" t="s">
        <v>339</v>
      </c>
      <c r="F165" s="311">
        <v>-100</v>
      </c>
      <c r="G165" s="330">
        <v>1280</v>
      </c>
      <c r="H165" s="331">
        <v>799</v>
      </c>
      <c r="I165" s="273">
        <f>G165-H165</f>
        <v>481</v>
      </c>
      <c r="J165" s="273">
        <f>$F165*I165</f>
        <v>-48100</v>
      </c>
      <c r="K165" s="273">
        <f>J165/1000000</f>
        <v>-0.0481</v>
      </c>
      <c r="L165" s="330">
        <v>1508</v>
      </c>
      <c r="M165" s="331">
        <v>1375</v>
      </c>
      <c r="N165" s="273">
        <f>L165-M165</f>
        <v>133</v>
      </c>
      <c r="O165" s="273">
        <f>$F165*N165</f>
        <v>-13300</v>
      </c>
      <c r="P165" s="273">
        <f>O165/1000000</f>
        <v>-0.0133</v>
      </c>
      <c r="Q165" s="465"/>
    </row>
    <row r="166" spans="1:17" ht="18" customHeight="1">
      <c r="A166" s="313">
        <v>23</v>
      </c>
      <c r="B166" s="344" t="s">
        <v>57</v>
      </c>
      <c r="C166" s="324">
        <v>4902523</v>
      </c>
      <c r="D166" s="121" t="s">
        <v>12</v>
      </c>
      <c r="E166" s="93" t="s">
        <v>339</v>
      </c>
      <c r="F166" s="311">
        <v>-100</v>
      </c>
      <c r="G166" s="330">
        <v>999815</v>
      </c>
      <c r="H166" s="331">
        <v>999815</v>
      </c>
      <c r="I166" s="273">
        <f t="shared" si="24"/>
        <v>0</v>
      </c>
      <c r="J166" s="273">
        <f t="shared" si="25"/>
        <v>0</v>
      </c>
      <c r="K166" s="273">
        <f t="shared" si="26"/>
        <v>0</v>
      </c>
      <c r="L166" s="330">
        <v>999943</v>
      </c>
      <c r="M166" s="331">
        <v>999943</v>
      </c>
      <c r="N166" s="273">
        <f t="shared" si="27"/>
        <v>0</v>
      </c>
      <c r="O166" s="273">
        <f t="shared" si="28"/>
        <v>0</v>
      </c>
      <c r="P166" s="273">
        <f t="shared" si="29"/>
        <v>0</v>
      </c>
      <c r="Q166" s="465"/>
    </row>
    <row r="167" spans="1:17" ht="18" customHeight="1">
      <c r="A167" s="313">
        <v>24</v>
      </c>
      <c r="B167" s="344" t="s">
        <v>58</v>
      </c>
      <c r="C167" s="324">
        <v>4902547</v>
      </c>
      <c r="D167" s="121" t="s">
        <v>12</v>
      </c>
      <c r="E167" s="93" t="s">
        <v>339</v>
      </c>
      <c r="F167" s="311">
        <v>-100</v>
      </c>
      <c r="G167" s="330">
        <v>5885</v>
      </c>
      <c r="H167" s="331">
        <v>5885</v>
      </c>
      <c r="I167" s="273">
        <f t="shared" si="24"/>
        <v>0</v>
      </c>
      <c r="J167" s="273">
        <f t="shared" si="25"/>
        <v>0</v>
      </c>
      <c r="K167" s="273">
        <f t="shared" si="26"/>
        <v>0</v>
      </c>
      <c r="L167" s="330">
        <v>8891</v>
      </c>
      <c r="M167" s="331">
        <v>8891</v>
      </c>
      <c r="N167" s="273">
        <f t="shared" si="27"/>
        <v>0</v>
      </c>
      <c r="O167" s="273">
        <f t="shared" si="28"/>
        <v>0</v>
      </c>
      <c r="P167" s="273">
        <f t="shared" si="29"/>
        <v>0</v>
      </c>
      <c r="Q167" s="465"/>
    </row>
    <row r="168" spans="1:17" ht="18" customHeight="1">
      <c r="A168" s="313">
        <v>25</v>
      </c>
      <c r="B168" s="312" t="s">
        <v>59</v>
      </c>
      <c r="C168" s="311">
        <v>4902548</v>
      </c>
      <c r="D168" s="81" t="s">
        <v>12</v>
      </c>
      <c r="E168" s="93" t="s">
        <v>339</v>
      </c>
      <c r="F168" s="749">
        <v>-100</v>
      </c>
      <c r="G168" s="330">
        <v>0</v>
      </c>
      <c r="H168" s="331">
        <v>0</v>
      </c>
      <c r="I168" s="273">
        <f>G168-H168</f>
        <v>0</v>
      </c>
      <c r="J168" s="273">
        <f t="shared" si="25"/>
        <v>0</v>
      </c>
      <c r="K168" s="273">
        <f t="shared" si="26"/>
        <v>0</v>
      </c>
      <c r="L168" s="330">
        <v>0</v>
      </c>
      <c r="M168" s="331">
        <v>0</v>
      </c>
      <c r="N168" s="273">
        <f>L168-M168</f>
        <v>0</v>
      </c>
      <c r="O168" s="273">
        <f t="shared" si="28"/>
        <v>0</v>
      </c>
      <c r="P168" s="273">
        <f t="shared" si="29"/>
        <v>0</v>
      </c>
      <c r="Q168" s="465"/>
    </row>
    <row r="169" spans="1:17" ht="18" customHeight="1">
      <c r="A169" s="313">
        <v>26</v>
      </c>
      <c r="B169" s="312" t="s">
        <v>60</v>
      </c>
      <c r="C169" s="311">
        <v>5295190</v>
      </c>
      <c r="D169" s="81" t="s">
        <v>12</v>
      </c>
      <c r="E169" s="93" t="s">
        <v>339</v>
      </c>
      <c r="F169" s="311">
        <v>-100</v>
      </c>
      <c r="G169" s="330">
        <v>1072</v>
      </c>
      <c r="H169" s="331">
        <v>1028</v>
      </c>
      <c r="I169" s="273">
        <f>G169-H169</f>
        <v>44</v>
      </c>
      <c r="J169" s="273">
        <f>$F169*I169</f>
        <v>-4400</v>
      </c>
      <c r="K169" s="273">
        <f>J169/1000000</f>
        <v>-0.0044</v>
      </c>
      <c r="L169" s="330">
        <v>30274</v>
      </c>
      <c r="M169" s="331">
        <v>21753</v>
      </c>
      <c r="N169" s="273">
        <f>L169-M169</f>
        <v>8521</v>
      </c>
      <c r="O169" s="273">
        <f>$F169*N169</f>
        <v>-852100</v>
      </c>
      <c r="P169" s="273">
        <f>O169/1000000</f>
        <v>-0.8521</v>
      </c>
      <c r="Q169" s="465"/>
    </row>
    <row r="170" spans="1:17" ht="18" customHeight="1">
      <c r="A170" s="313">
        <v>27</v>
      </c>
      <c r="B170" s="312" t="s">
        <v>61</v>
      </c>
      <c r="C170" s="311">
        <v>4902529</v>
      </c>
      <c r="D170" s="81" t="s">
        <v>12</v>
      </c>
      <c r="E170" s="93" t="s">
        <v>339</v>
      </c>
      <c r="F170" s="311">
        <v>-44.44</v>
      </c>
      <c r="G170" s="330">
        <v>989588</v>
      </c>
      <c r="H170" s="331">
        <v>989588</v>
      </c>
      <c r="I170" s="273">
        <f t="shared" si="24"/>
        <v>0</v>
      </c>
      <c r="J170" s="273">
        <f t="shared" si="25"/>
        <v>0</v>
      </c>
      <c r="K170" s="273">
        <f t="shared" si="26"/>
        <v>0</v>
      </c>
      <c r="L170" s="330">
        <v>297</v>
      </c>
      <c r="M170" s="331">
        <v>297</v>
      </c>
      <c r="N170" s="273">
        <f t="shared" si="27"/>
        <v>0</v>
      </c>
      <c r="O170" s="273">
        <f t="shared" si="28"/>
        <v>0</v>
      </c>
      <c r="P170" s="273">
        <f t="shared" si="29"/>
        <v>0</v>
      </c>
      <c r="Q170" s="477"/>
    </row>
    <row r="171" spans="1:17" ht="18" customHeight="1">
      <c r="A171" s="313">
        <v>28</v>
      </c>
      <c r="B171" s="312" t="s">
        <v>141</v>
      </c>
      <c r="C171" s="311">
        <v>4865087</v>
      </c>
      <c r="D171" s="81" t="s">
        <v>12</v>
      </c>
      <c r="E171" s="93" t="s">
        <v>339</v>
      </c>
      <c r="F171" s="311">
        <v>-100</v>
      </c>
      <c r="G171" s="330">
        <v>0</v>
      </c>
      <c r="H171" s="331">
        <v>0</v>
      </c>
      <c r="I171" s="273">
        <f t="shared" si="24"/>
        <v>0</v>
      </c>
      <c r="J171" s="273">
        <f t="shared" si="25"/>
        <v>0</v>
      </c>
      <c r="K171" s="273">
        <f t="shared" si="26"/>
        <v>0</v>
      </c>
      <c r="L171" s="330">
        <v>0</v>
      </c>
      <c r="M171" s="331">
        <v>0</v>
      </c>
      <c r="N171" s="273">
        <f t="shared" si="27"/>
        <v>0</v>
      </c>
      <c r="O171" s="273">
        <f t="shared" si="28"/>
        <v>0</v>
      </c>
      <c r="P171" s="273">
        <f t="shared" si="29"/>
        <v>0</v>
      </c>
      <c r="Q171" s="465"/>
    </row>
    <row r="172" spans="1:17" ht="18" customHeight="1">
      <c r="A172" s="313"/>
      <c r="B172" s="346" t="s">
        <v>75</v>
      </c>
      <c r="C172" s="311"/>
      <c r="D172" s="81"/>
      <c r="E172" s="81"/>
      <c r="F172" s="311"/>
      <c r="G172" s="409"/>
      <c r="H172" s="412"/>
      <c r="I172" s="273"/>
      <c r="J172" s="273"/>
      <c r="K172" s="273"/>
      <c r="L172" s="258"/>
      <c r="M172" s="273"/>
      <c r="N172" s="273"/>
      <c r="O172" s="273"/>
      <c r="P172" s="273"/>
      <c r="Q172" s="465"/>
    </row>
    <row r="173" spans="1:17" ht="18" customHeight="1">
      <c r="A173" s="313">
        <v>29</v>
      </c>
      <c r="B173" s="312" t="s">
        <v>76</v>
      </c>
      <c r="C173" s="311">
        <v>4902577</v>
      </c>
      <c r="D173" s="81" t="s">
        <v>12</v>
      </c>
      <c r="E173" s="93" t="s">
        <v>339</v>
      </c>
      <c r="F173" s="311">
        <v>400</v>
      </c>
      <c r="G173" s="330">
        <v>995632</v>
      </c>
      <c r="H173" s="331">
        <v>995619</v>
      </c>
      <c r="I173" s="273">
        <f>G173-H173</f>
        <v>13</v>
      </c>
      <c r="J173" s="273">
        <f>$F173*I173</f>
        <v>5200</v>
      </c>
      <c r="K173" s="273">
        <f>J173/1000000</f>
        <v>0.0052</v>
      </c>
      <c r="L173" s="330">
        <v>68</v>
      </c>
      <c r="M173" s="331">
        <v>83</v>
      </c>
      <c r="N173" s="273">
        <f>L173-M173</f>
        <v>-15</v>
      </c>
      <c r="O173" s="273">
        <f>$F173*N173</f>
        <v>-6000</v>
      </c>
      <c r="P173" s="273">
        <f>O173/1000000</f>
        <v>-0.006</v>
      </c>
      <c r="Q173" s="465"/>
    </row>
    <row r="174" spans="1:17" ht="18" customHeight="1">
      <c r="A174" s="313">
        <v>30</v>
      </c>
      <c r="B174" s="312" t="s">
        <v>77</v>
      </c>
      <c r="C174" s="311">
        <v>4902525</v>
      </c>
      <c r="D174" s="81" t="s">
        <v>12</v>
      </c>
      <c r="E174" s="93" t="s">
        <v>339</v>
      </c>
      <c r="F174" s="311">
        <v>-400</v>
      </c>
      <c r="G174" s="330">
        <v>999985</v>
      </c>
      <c r="H174" s="331">
        <v>999985</v>
      </c>
      <c r="I174" s="273">
        <f>G174-H174</f>
        <v>0</v>
      </c>
      <c r="J174" s="273">
        <f>$F174*I174</f>
        <v>0</v>
      </c>
      <c r="K174" s="273">
        <f>J174/1000000</f>
        <v>0</v>
      </c>
      <c r="L174" s="330">
        <v>999705</v>
      </c>
      <c r="M174" s="331">
        <v>999705</v>
      </c>
      <c r="N174" s="273">
        <f>L174-M174</f>
        <v>0</v>
      </c>
      <c r="O174" s="273">
        <f>$F174*N174</f>
        <v>0</v>
      </c>
      <c r="P174" s="273">
        <f>O174/1000000</f>
        <v>0</v>
      </c>
      <c r="Q174" s="465"/>
    </row>
    <row r="175" spans="1:17" ht="18" customHeight="1">
      <c r="A175" s="311"/>
      <c r="B175" s="336" t="s">
        <v>446</v>
      </c>
      <c r="C175" s="311"/>
      <c r="D175" s="81"/>
      <c r="E175" s="93"/>
      <c r="F175" s="311"/>
      <c r="G175" s="330"/>
      <c r="H175" s="331"/>
      <c r="I175" s="273"/>
      <c r="J175" s="273"/>
      <c r="K175" s="273"/>
      <c r="L175" s="330"/>
      <c r="M175" s="331"/>
      <c r="N175" s="273"/>
      <c r="O175" s="273"/>
      <c r="P175" s="273"/>
      <c r="Q175" s="744"/>
    </row>
    <row r="176" spans="1:17" ht="18" customHeight="1">
      <c r="A176" s="311">
        <v>31</v>
      </c>
      <c r="B176" s="752" t="s">
        <v>445</v>
      </c>
      <c r="C176" s="311">
        <v>5295160</v>
      </c>
      <c r="D176" s="81" t="s">
        <v>12</v>
      </c>
      <c r="E176" s="93" t="s">
        <v>339</v>
      </c>
      <c r="F176" s="311">
        <v>-400</v>
      </c>
      <c r="G176" s="330">
        <v>1001027</v>
      </c>
      <c r="H176" s="331">
        <v>999987</v>
      </c>
      <c r="I176" s="273">
        <f>G176-H176</f>
        <v>1040</v>
      </c>
      <c r="J176" s="273">
        <f>$F176*I176</f>
        <v>-416000</v>
      </c>
      <c r="K176" s="273">
        <f>J176/1000000</f>
        <v>-0.416</v>
      </c>
      <c r="L176" s="330">
        <v>999893</v>
      </c>
      <c r="M176" s="331">
        <v>999893</v>
      </c>
      <c r="N176" s="273">
        <f>L176-M176</f>
        <v>0</v>
      </c>
      <c r="O176" s="273">
        <f>$F176*N176</f>
        <v>0</v>
      </c>
      <c r="P176" s="273">
        <f>O176/1000000</f>
        <v>0</v>
      </c>
      <c r="Q176" s="744"/>
    </row>
    <row r="177" spans="1:17" s="488" customFormat="1" ht="18">
      <c r="A177" s="354"/>
      <c r="B177" s="336" t="s">
        <v>447</v>
      </c>
      <c r="C177" s="302"/>
      <c r="D177" s="121"/>
      <c r="E177" s="93"/>
      <c r="F177" s="324"/>
      <c r="G177" s="330"/>
      <c r="H177" s="331"/>
      <c r="I177" s="311"/>
      <c r="J177" s="311"/>
      <c r="K177" s="311"/>
      <c r="L177" s="330"/>
      <c r="M177" s="331"/>
      <c r="N177" s="311"/>
      <c r="O177" s="311"/>
      <c r="P177" s="311"/>
      <c r="Q177" s="452"/>
    </row>
    <row r="178" spans="1:17" s="488" customFormat="1" ht="18">
      <c r="A178" s="354">
        <v>32</v>
      </c>
      <c r="B178" s="706" t="s">
        <v>453</v>
      </c>
      <c r="C178" s="302">
        <v>4864960</v>
      </c>
      <c r="D178" s="121" t="s">
        <v>12</v>
      </c>
      <c r="E178" s="93" t="s">
        <v>339</v>
      </c>
      <c r="F178" s="324">
        <v>-1000</v>
      </c>
      <c r="G178" s="330">
        <v>2567</v>
      </c>
      <c r="H178" s="331">
        <v>2533</v>
      </c>
      <c r="I178" s="331">
        <f>G178-H178</f>
        <v>34</v>
      </c>
      <c r="J178" s="331">
        <f>$F178*I178</f>
        <v>-34000</v>
      </c>
      <c r="K178" s="332">
        <f>J178/1000000</f>
        <v>-0.034</v>
      </c>
      <c r="L178" s="330">
        <v>1742</v>
      </c>
      <c r="M178" s="331">
        <v>1742</v>
      </c>
      <c r="N178" s="331">
        <f>L178-M178</f>
        <v>0</v>
      </c>
      <c r="O178" s="331">
        <f>$F178*N178</f>
        <v>0</v>
      </c>
      <c r="P178" s="332">
        <f>O178/1000000</f>
        <v>0</v>
      </c>
      <c r="Q178" s="452"/>
    </row>
    <row r="179" spans="1:17" ht="18">
      <c r="A179" s="354">
        <v>33</v>
      </c>
      <c r="B179" s="706" t="s">
        <v>454</v>
      </c>
      <c r="C179" s="302">
        <v>5128441</v>
      </c>
      <c r="D179" s="121" t="s">
        <v>12</v>
      </c>
      <c r="E179" s="93" t="s">
        <v>339</v>
      </c>
      <c r="F179" s="542">
        <v>-750</v>
      </c>
      <c r="G179" s="330">
        <v>718</v>
      </c>
      <c r="H179" s="331">
        <v>252</v>
      </c>
      <c r="I179" s="331">
        <f>G179-H179</f>
        <v>466</v>
      </c>
      <c r="J179" s="331">
        <f>$F179*I179</f>
        <v>-349500</v>
      </c>
      <c r="K179" s="332">
        <f>J179/1000000</f>
        <v>-0.3495</v>
      </c>
      <c r="L179" s="330">
        <v>2679</v>
      </c>
      <c r="M179" s="331">
        <v>2642</v>
      </c>
      <c r="N179" s="331">
        <f>L179-M179</f>
        <v>37</v>
      </c>
      <c r="O179" s="331">
        <f>$F179*N179</f>
        <v>-27750</v>
      </c>
      <c r="P179" s="332">
        <f>O179/1000000</f>
        <v>-0.02775</v>
      </c>
      <c r="Q179" s="452"/>
    </row>
    <row r="180" spans="1:17" ht="18" customHeight="1" thickBot="1">
      <c r="A180" s="311"/>
      <c r="B180" s="312"/>
      <c r="C180" s="311"/>
      <c r="D180" s="81"/>
      <c r="E180" s="93"/>
      <c r="F180" s="311"/>
      <c r="G180" s="330"/>
      <c r="H180" s="331"/>
      <c r="I180" s="273"/>
      <c r="J180" s="273"/>
      <c r="K180" s="273"/>
      <c r="L180" s="330"/>
      <c r="M180" s="331"/>
      <c r="N180" s="273"/>
      <c r="O180" s="273"/>
      <c r="P180" s="273"/>
      <c r="Q180" s="744"/>
    </row>
    <row r="181" s="553" customFormat="1" ht="15" customHeight="1"/>
    <row r="183" spans="1:16" ht="20.25">
      <c r="A183" s="306" t="s">
        <v>306</v>
      </c>
      <c r="K183" s="591">
        <f>SUM(K130:K181)</f>
        <v>-1.9578912799999997</v>
      </c>
      <c r="P183" s="591">
        <f>SUM(P130:P181)</f>
        <v>-0.995982</v>
      </c>
    </row>
    <row r="184" spans="1:16" ht="12.75">
      <c r="A184" s="56"/>
      <c r="K184" s="542"/>
      <c r="P184" s="542"/>
    </row>
    <row r="185" spans="1:16" ht="12.75">
      <c r="A185" s="56"/>
      <c r="K185" s="542"/>
      <c r="P185" s="542"/>
    </row>
    <row r="186" spans="1:17" ht="18">
      <c r="A186" s="56"/>
      <c r="K186" s="542"/>
      <c r="P186" s="542"/>
      <c r="Q186" s="587" t="str">
        <f>NDPL!$Q$1</f>
        <v>OCTOBER-2018</v>
      </c>
    </row>
    <row r="187" spans="1:16" ht="12.75">
      <c r="A187" s="56"/>
      <c r="K187" s="542"/>
      <c r="P187" s="542"/>
    </row>
    <row r="188" spans="1:16" ht="12.75">
      <c r="A188" s="56"/>
      <c r="K188" s="542"/>
      <c r="P188" s="542"/>
    </row>
    <row r="189" spans="1:16" ht="12.75">
      <c r="A189" s="56"/>
      <c r="K189" s="542"/>
      <c r="P189" s="542"/>
    </row>
    <row r="190" spans="1:11" ht="13.5" thickBot="1">
      <c r="A190" s="2"/>
      <c r="B190" s="7"/>
      <c r="C190" s="7"/>
      <c r="D190" s="52"/>
      <c r="E190" s="52"/>
      <c r="F190" s="20"/>
      <c r="G190" s="20"/>
      <c r="H190" s="20"/>
      <c r="I190" s="20"/>
      <c r="J190" s="20"/>
      <c r="K190" s="53"/>
    </row>
    <row r="191" spans="1:17" ht="27.75">
      <c r="A191" s="396" t="s">
        <v>189</v>
      </c>
      <c r="B191" s="140"/>
      <c r="C191" s="136"/>
      <c r="D191" s="136"/>
      <c r="E191" s="136"/>
      <c r="F191" s="183"/>
      <c r="G191" s="183"/>
      <c r="H191" s="183"/>
      <c r="I191" s="183"/>
      <c r="J191" s="183"/>
      <c r="K191" s="184"/>
      <c r="L191" s="553"/>
      <c r="M191" s="553"/>
      <c r="N191" s="553"/>
      <c r="O191" s="553"/>
      <c r="P191" s="553"/>
      <c r="Q191" s="554"/>
    </row>
    <row r="192" spans="1:17" ht="24.75" customHeight="1">
      <c r="A192" s="395" t="s">
        <v>308</v>
      </c>
      <c r="B192" s="54"/>
      <c r="C192" s="54"/>
      <c r="D192" s="54"/>
      <c r="E192" s="54"/>
      <c r="F192" s="54"/>
      <c r="G192" s="54"/>
      <c r="H192" s="54"/>
      <c r="I192" s="54"/>
      <c r="J192" s="54"/>
      <c r="K192" s="394">
        <f>K124</f>
        <v>-23.925261299999995</v>
      </c>
      <c r="L192" s="283"/>
      <c r="M192" s="283"/>
      <c r="N192" s="283"/>
      <c r="O192" s="283"/>
      <c r="P192" s="394">
        <f>P124</f>
        <v>1.8969375</v>
      </c>
      <c r="Q192" s="555"/>
    </row>
    <row r="193" spans="1:17" ht="24.75" customHeight="1">
      <c r="A193" s="395" t="s">
        <v>307</v>
      </c>
      <c r="B193" s="54"/>
      <c r="C193" s="54"/>
      <c r="D193" s="54"/>
      <c r="E193" s="54"/>
      <c r="F193" s="54"/>
      <c r="G193" s="54"/>
      <c r="H193" s="54"/>
      <c r="I193" s="54"/>
      <c r="J193" s="54"/>
      <c r="K193" s="394">
        <f>K183</f>
        <v>-1.9578912799999997</v>
      </c>
      <c r="L193" s="283"/>
      <c r="M193" s="283"/>
      <c r="N193" s="283"/>
      <c r="O193" s="283"/>
      <c r="P193" s="394">
        <f>P183</f>
        <v>-0.995982</v>
      </c>
      <c r="Q193" s="555"/>
    </row>
    <row r="194" spans="1:17" ht="24.75" customHeight="1">
      <c r="A194" s="395" t="s">
        <v>309</v>
      </c>
      <c r="B194" s="54"/>
      <c r="C194" s="54"/>
      <c r="D194" s="54"/>
      <c r="E194" s="54"/>
      <c r="F194" s="54"/>
      <c r="G194" s="54"/>
      <c r="H194" s="54"/>
      <c r="I194" s="54"/>
      <c r="J194" s="54"/>
      <c r="K194" s="394">
        <f>'ROHTAK ROAD'!K41</f>
        <v>0.3681625</v>
      </c>
      <c r="L194" s="283"/>
      <c r="M194" s="283"/>
      <c r="N194" s="283"/>
      <c r="O194" s="283"/>
      <c r="P194" s="394">
        <f>'ROHTAK ROAD'!P41</f>
        <v>0</v>
      </c>
      <c r="Q194" s="555"/>
    </row>
    <row r="195" spans="1:17" ht="24.75" customHeight="1">
      <c r="A195" s="395" t="s">
        <v>310</v>
      </c>
      <c r="B195" s="54"/>
      <c r="C195" s="54"/>
      <c r="D195" s="54"/>
      <c r="E195" s="54"/>
      <c r="F195" s="54"/>
      <c r="G195" s="54"/>
      <c r="H195" s="54"/>
      <c r="I195" s="54"/>
      <c r="J195" s="54"/>
      <c r="K195" s="394">
        <f>-MES!K39</f>
        <v>-0.23240000000000002</v>
      </c>
      <c r="L195" s="283"/>
      <c r="M195" s="283"/>
      <c r="N195" s="283"/>
      <c r="O195" s="283"/>
      <c r="P195" s="394">
        <f>-MES!P39</f>
        <v>-0.015099999999999999</v>
      </c>
      <c r="Q195" s="555"/>
    </row>
    <row r="196" spans="1:17" ht="29.25" customHeight="1" thickBot="1">
      <c r="A196" s="397" t="s">
        <v>190</v>
      </c>
      <c r="B196" s="185"/>
      <c r="C196" s="186"/>
      <c r="D196" s="186"/>
      <c r="E196" s="186"/>
      <c r="F196" s="186"/>
      <c r="G196" s="186"/>
      <c r="H196" s="186"/>
      <c r="I196" s="186"/>
      <c r="J196" s="186"/>
      <c r="K196" s="398">
        <f>SUM(K192:K195)</f>
        <v>-25.74739007999999</v>
      </c>
      <c r="L196" s="596"/>
      <c r="M196" s="596"/>
      <c r="N196" s="596"/>
      <c r="O196" s="596"/>
      <c r="P196" s="398">
        <f>SUM(P192:P195)</f>
        <v>0.8858554999999999</v>
      </c>
      <c r="Q196" s="557"/>
    </row>
    <row r="201" ht="13.5" thickBot="1"/>
    <row r="202" spans="1:17" ht="12.75">
      <c r="A202" s="558"/>
      <c r="B202" s="559"/>
      <c r="C202" s="559"/>
      <c r="D202" s="559"/>
      <c r="E202" s="559"/>
      <c r="F202" s="559"/>
      <c r="G202" s="559"/>
      <c r="H202" s="553"/>
      <c r="I202" s="553"/>
      <c r="J202" s="553"/>
      <c r="K202" s="553"/>
      <c r="L202" s="553"/>
      <c r="M202" s="553"/>
      <c r="N202" s="553"/>
      <c r="O202" s="553"/>
      <c r="P202" s="553"/>
      <c r="Q202" s="554"/>
    </row>
    <row r="203" spans="1:17" ht="26.25">
      <c r="A203" s="597" t="s">
        <v>320</v>
      </c>
      <c r="B203" s="561"/>
      <c r="C203" s="561"/>
      <c r="D203" s="561"/>
      <c r="E203" s="561"/>
      <c r="F203" s="561"/>
      <c r="G203" s="561"/>
      <c r="H203" s="488"/>
      <c r="I203" s="488"/>
      <c r="J203" s="488"/>
      <c r="K203" s="488"/>
      <c r="L203" s="488"/>
      <c r="M203" s="488"/>
      <c r="N203" s="488"/>
      <c r="O203" s="488"/>
      <c r="P203" s="488"/>
      <c r="Q203" s="555"/>
    </row>
    <row r="204" spans="1:17" ht="12.75">
      <c r="A204" s="562"/>
      <c r="B204" s="561"/>
      <c r="C204" s="561"/>
      <c r="D204" s="561"/>
      <c r="E204" s="561"/>
      <c r="F204" s="561"/>
      <c r="G204" s="561"/>
      <c r="H204" s="488"/>
      <c r="I204" s="488"/>
      <c r="J204" s="488"/>
      <c r="K204" s="488"/>
      <c r="L204" s="488"/>
      <c r="M204" s="488"/>
      <c r="N204" s="488"/>
      <c r="O204" s="488"/>
      <c r="P204" s="488"/>
      <c r="Q204" s="555"/>
    </row>
    <row r="205" spans="1:17" ht="15.75">
      <c r="A205" s="563"/>
      <c r="B205" s="564"/>
      <c r="C205" s="564"/>
      <c r="D205" s="564"/>
      <c r="E205" s="564"/>
      <c r="F205" s="564"/>
      <c r="G205" s="564"/>
      <c r="H205" s="488"/>
      <c r="I205" s="488"/>
      <c r="J205" s="488"/>
      <c r="K205" s="565" t="s">
        <v>332</v>
      </c>
      <c r="L205" s="488"/>
      <c r="M205" s="488"/>
      <c r="N205" s="488"/>
      <c r="O205" s="488"/>
      <c r="P205" s="565" t="s">
        <v>333</v>
      </c>
      <c r="Q205" s="555"/>
    </row>
    <row r="206" spans="1:17" ht="12.75">
      <c r="A206" s="566"/>
      <c r="B206" s="93"/>
      <c r="C206" s="93"/>
      <c r="D206" s="93"/>
      <c r="E206" s="93"/>
      <c r="F206" s="93"/>
      <c r="G206" s="93"/>
      <c r="H206" s="488"/>
      <c r="I206" s="488"/>
      <c r="J206" s="488"/>
      <c r="K206" s="488"/>
      <c r="L206" s="488"/>
      <c r="M206" s="488"/>
      <c r="N206" s="488"/>
      <c r="O206" s="488"/>
      <c r="P206" s="488"/>
      <c r="Q206" s="555"/>
    </row>
    <row r="207" spans="1:17" ht="12.75">
      <c r="A207" s="566"/>
      <c r="B207" s="93"/>
      <c r="C207" s="93"/>
      <c r="D207" s="93"/>
      <c r="E207" s="93"/>
      <c r="F207" s="93"/>
      <c r="G207" s="93"/>
      <c r="H207" s="488"/>
      <c r="I207" s="488"/>
      <c r="J207" s="488"/>
      <c r="K207" s="488"/>
      <c r="L207" s="488"/>
      <c r="M207" s="488"/>
      <c r="N207" s="488"/>
      <c r="O207" s="488"/>
      <c r="P207" s="488"/>
      <c r="Q207" s="555"/>
    </row>
    <row r="208" spans="1:17" ht="23.25">
      <c r="A208" s="598" t="s">
        <v>323</v>
      </c>
      <c r="B208" s="568"/>
      <c r="C208" s="568"/>
      <c r="D208" s="569"/>
      <c r="E208" s="569"/>
      <c r="F208" s="570"/>
      <c r="G208" s="569"/>
      <c r="H208" s="488"/>
      <c r="I208" s="488"/>
      <c r="J208" s="488"/>
      <c r="K208" s="599">
        <f>K196</f>
        <v>-25.74739007999999</v>
      </c>
      <c r="L208" s="600" t="s">
        <v>321</v>
      </c>
      <c r="M208" s="601"/>
      <c r="N208" s="601"/>
      <c r="O208" s="601"/>
      <c r="P208" s="599">
        <f>P196</f>
        <v>0.8858554999999999</v>
      </c>
      <c r="Q208" s="602" t="s">
        <v>321</v>
      </c>
    </row>
    <row r="209" spans="1:17" ht="23.25">
      <c r="A209" s="573"/>
      <c r="B209" s="574"/>
      <c r="C209" s="574"/>
      <c r="D209" s="561"/>
      <c r="E209" s="561"/>
      <c r="F209" s="575"/>
      <c r="G209" s="561"/>
      <c r="H209" s="488"/>
      <c r="I209" s="488"/>
      <c r="J209" s="488"/>
      <c r="K209" s="601"/>
      <c r="L209" s="603"/>
      <c r="M209" s="601"/>
      <c r="N209" s="601"/>
      <c r="O209" s="601"/>
      <c r="P209" s="601"/>
      <c r="Q209" s="604"/>
    </row>
    <row r="210" spans="1:17" ht="23.25">
      <c r="A210" s="605" t="s">
        <v>322</v>
      </c>
      <c r="B210" s="44"/>
      <c r="C210" s="44"/>
      <c r="D210" s="561"/>
      <c r="E210" s="561"/>
      <c r="F210" s="578"/>
      <c r="G210" s="569"/>
      <c r="H210" s="488"/>
      <c r="I210" s="488"/>
      <c r="J210" s="488"/>
      <c r="K210" s="601">
        <f>'STEPPED UP GENCO'!K40</f>
        <v>0.6883362900000001</v>
      </c>
      <c r="L210" s="600" t="s">
        <v>321</v>
      </c>
      <c r="M210" s="601"/>
      <c r="N210" s="601"/>
      <c r="O210" s="601"/>
      <c r="P210" s="599">
        <f>'STEPPED UP GENCO'!P40</f>
        <v>-1.6649047602000002</v>
      </c>
      <c r="Q210" s="602" t="s">
        <v>321</v>
      </c>
    </row>
    <row r="211" spans="1:17" ht="15">
      <c r="A211" s="579"/>
      <c r="B211" s="488"/>
      <c r="C211" s="488"/>
      <c r="D211" s="488"/>
      <c r="E211" s="488"/>
      <c r="F211" s="488"/>
      <c r="G211" s="488"/>
      <c r="H211" s="488"/>
      <c r="I211" s="488"/>
      <c r="J211" s="488"/>
      <c r="K211" s="488"/>
      <c r="L211" s="268"/>
      <c r="M211" s="488"/>
      <c r="N211" s="488"/>
      <c r="O211" s="488"/>
      <c r="P211" s="488"/>
      <c r="Q211" s="606"/>
    </row>
    <row r="212" spans="1:17" ht="15">
      <c r="A212" s="579"/>
      <c r="B212" s="488"/>
      <c r="C212" s="488"/>
      <c r="D212" s="488"/>
      <c r="E212" s="488"/>
      <c r="F212" s="488"/>
      <c r="G212" s="488"/>
      <c r="H212" s="488"/>
      <c r="I212" s="488"/>
      <c r="J212" s="488"/>
      <c r="K212" s="488"/>
      <c r="L212" s="268"/>
      <c r="M212" s="488"/>
      <c r="N212" s="488"/>
      <c r="O212" s="488"/>
      <c r="P212" s="488"/>
      <c r="Q212" s="606"/>
    </row>
    <row r="213" spans="1:17" ht="15">
      <c r="A213" s="579"/>
      <c r="B213" s="488"/>
      <c r="C213" s="488"/>
      <c r="D213" s="488"/>
      <c r="E213" s="488"/>
      <c r="F213" s="488"/>
      <c r="G213" s="488"/>
      <c r="H213" s="488"/>
      <c r="I213" s="488"/>
      <c r="J213" s="488"/>
      <c r="K213" s="488"/>
      <c r="L213" s="268"/>
      <c r="M213" s="488"/>
      <c r="N213" s="488"/>
      <c r="O213" s="488"/>
      <c r="P213" s="488"/>
      <c r="Q213" s="606"/>
    </row>
    <row r="214" spans="1:17" ht="23.25">
      <c r="A214" s="579"/>
      <c r="B214" s="488"/>
      <c r="C214" s="488"/>
      <c r="D214" s="488"/>
      <c r="E214" s="488"/>
      <c r="F214" s="488"/>
      <c r="G214" s="488"/>
      <c r="H214" s="568"/>
      <c r="I214" s="568"/>
      <c r="J214" s="607" t="s">
        <v>324</v>
      </c>
      <c r="K214" s="608">
        <f>SUM(K208:K213)</f>
        <v>-25.059053789999993</v>
      </c>
      <c r="L214" s="607" t="s">
        <v>321</v>
      </c>
      <c r="M214" s="601"/>
      <c r="N214" s="601"/>
      <c r="O214" s="601"/>
      <c r="P214" s="608">
        <f>SUM(P208:P213)</f>
        <v>-0.7790492602000003</v>
      </c>
      <c r="Q214" s="607" t="s">
        <v>321</v>
      </c>
    </row>
    <row r="215" spans="1:17" ht="13.5" thickBot="1">
      <c r="A215" s="580"/>
      <c r="B215" s="556"/>
      <c r="C215" s="556"/>
      <c r="D215" s="556"/>
      <c r="E215" s="556"/>
      <c r="F215" s="556"/>
      <c r="G215" s="556"/>
      <c r="H215" s="556"/>
      <c r="I215" s="556"/>
      <c r="J215" s="556"/>
      <c r="K215" s="556"/>
      <c r="L215" s="556"/>
      <c r="M215" s="556"/>
      <c r="N215" s="556"/>
      <c r="O215" s="556"/>
      <c r="P215" s="556"/>
      <c r="Q215" s="557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59" max="255" man="1"/>
    <brk id="125" max="18" man="1"/>
    <brk id="183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87"/>
  <sheetViews>
    <sheetView view="pageBreakPreview" zoomScale="85" zoomScaleNormal="70" zoomScaleSheetLayoutView="85" zoomScalePageLayoutView="50" workbookViewId="0" topLeftCell="A70">
      <selection activeCell="F27" sqref="F27"/>
    </sheetView>
  </sheetViews>
  <sheetFormatPr defaultColWidth="9.140625" defaultRowHeight="12.75"/>
  <cols>
    <col min="1" max="1" width="5.140625" style="448" customWidth="1"/>
    <col min="2" max="2" width="20.8515625" style="448" customWidth="1"/>
    <col min="3" max="3" width="11.28125" style="448" customWidth="1"/>
    <col min="4" max="4" width="9.140625" style="448" customWidth="1"/>
    <col min="5" max="5" width="14.421875" style="448" customWidth="1"/>
    <col min="6" max="6" width="7.00390625" style="448" customWidth="1"/>
    <col min="7" max="7" width="11.421875" style="448" customWidth="1"/>
    <col min="8" max="8" width="13.00390625" style="448" customWidth="1"/>
    <col min="9" max="9" width="9.00390625" style="448" customWidth="1"/>
    <col min="10" max="10" width="12.28125" style="448" customWidth="1"/>
    <col min="11" max="12" width="12.8515625" style="448" customWidth="1"/>
    <col min="13" max="13" width="13.28125" style="448" customWidth="1"/>
    <col min="14" max="14" width="11.421875" style="448" customWidth="1"/>
    <col min="15" max="15" width="13.140625" style="448" customWidth="1"/>
    <col min="16" max="16" width="14.7109375" style="448" customWidth="1"/>
    <col min="17" max="17" width="15.00390625" style="448" customWidth="1"/>
    <col min="18" max="18" width="0.13671875" style="448" customWidth="1"/>
    <col min="19" max="19" width="1.57421875" style="448" hidden="1" customWidth="1"/>
    <col min="20" max="20" width="9.140625" style="448" hidden="1" customWidth="1"/>
    <col min="21" max="21" width="4.28125" style="448" hidden="1" customWidth="1"/>
    <col min="22" max="22" width="4.00390625" style="448" hidden="1" customWidth="1"/>
    <col min="23" max="23" width="3.8515625" style="448" hidden="1" customWidth="1"/>
    <col min="24" max="16384" width="9.140625" style="448" customWidth="1"/>
  </cols>
  <sheetData>
    <row r="1" spans="1:17" ht="26.25">
      <c r="A1" s="1" t="s">
        <v>232</v>
      </c>
      <c r="Q1" s="503" t="str">
        <f>NDPL!Q1</f>
        <v>OCTOBER-2018</v>
      </c>
    </row>
    <row r="2" ht="18.75" customHeight="1">
      <c r="A2" s="78" t="s">
        <v>233</v>
      </c>
    </row>
    <row r="3" ht="23.25">
      <c r="A3" s="178" t="s">
        <v>207</v>
      </c>
    </row>
    <row r="4" spans="1:16" ht="24" thickBot="1">
      <c r="A4" s="385" t="s">
        <v>208</v>
      </c>
      <c r="G4" s="488"/>
      <c r="H4" s="488"/>
      <c r="I4" s="45" t="s">
        <v>388</v>
      </c>
      <c r="J4" s="488"/>
      <c r="K4" s="488"/>
      <c r="L4" s="488"/>
      <c r="M4" s="488"/>
      <c r="N4" s="45" t="s">
        <v>389</v>
      </c>
      <c r="O4" s="488"/>
      <c r="P4" s="488"/>
    </row>
    <row r="5" spans="1:17" ht="62.25" customHeight="1" thickBot="1" thickTop="1">
      <c r="A5" s="509" t="s">
        <v>8</v>
      </c>
      <c r="B5" s="510" t="s">
        <v>9</v>
      </c>
      <c r="C5" s="511" t="s">
        <v>1</v>
      </c>
      <c r="D5" s="511" t="s">
        <v>2</v>
      </c>
      <c r="E5" s="511" t="s">
        <v>3</v>
      </c>
      <c r="F5" s="511" t="s">
        <v>10</v>
      </c>
      <c r="G5" s="509" t="str">
        <f>NDPL!G5</f>
        <v>FINAL READING 31/10/2018</v>
      </c>
      <c r="H5" s="511" t="str">
        <f>NDPL!H5</f>
        <v>INTIAL READING 1/10/2018</v>
      </c>
      <c r="I5" s="511" t="s">
        <v>4</v>
      </c>
      <c r="J5" s="511" t="s">
        <v>5</v>
      </c>
      <c r="K5" s="511" t="s">
        <v>6</v>
      </c>
      <c r="L5" s="509" t="str">
        <f>NDPL!G5</f>
        <v>FINAL READING 31/10/2018</v>
      </c>
      <c r="M5" s="511" t="str">
        <f>NDPL!H5</f>
        <v>INTIAL READING 1/10/2018</v>
      </c>
      <c r="N5" s="511" t="s">
        <v>4</v>
      </c>
      <c r="O5" s="511" t="s">
        <v>5</v>
      </c>
      <c r="P5" s="511" t="s">
        <v>6</v>
      </c>
      <c r="Q5" s="512" t="s">
        <v>302</v>
      </c>
    </row>
    <row r="6" ht="14.25" thickBot="1" thickTop="1"/>
    <row r="7" spans="1:17" ht="18" customHeight="1" thickTop="1">
      <c r="A7" s="152"/>
      <c r="B7" s="153" t="s">
        <v>191</v>
      </c>
      <c r="C7" s="154"/>
      <c r="D7" s="154"/>
      <c r="E7" s="154"/>
      <c r="F7" s="154"/>
      <c r="G7" s="59"/>
      <c r="H7" s="609"/>
      <c r="I7" s="610"/>
      <c r="J7" s="610"/>
      <c r="K7" s="610"/>
      <c r="L7" s="611"/>
      <c r="M7" s="609"/>
      <c r="N7" s="609"/>
      <c r="O7" s="609"/>
      <c r="P7" s="609"/>
      <c r="Q7" s="541"/>
    </row>
    <row r="8" spans="1:17" ht="18" customHeight="1">
      <c r="A8" s="155"/>
      <c r="B8" s="156" t="s">
        <v>107</v>
      </c>
      <c r="C8" s="157"/>
      <c r="D8" s="158"/>
      <c r="E8" s="159"/>
      <c r="F8" s="160"/>
      <c r="G8" s="63"/>
      <c r="H8" s="612"/>
      <c r="I8" s="415"/>
      <c r="J8" s="415"/>
      <c r="K8" s="415"/>
      <c r="L8" s="613"/>
      <c r="M8" s="612"/>
      <c r="N8" s="387"/>
      <c r="O8" s="387"/>
      <c r="P8" s="387"/>
      <c r="Q8" s="452"/>
    </row>
    <row r="9" spans="1:17" ht="18">
      <c r="A9" s="155">
        <v>1</v>
      </c>
      <c r="B9" s="156" t="s">
        <v>108</v>
      </c>
      <c r="C9" s="157">
        <v>4865107</v>
      </c>
      <c r="D9" s="161" t="s">
        <v>12</v>
      </c>
      <c r="E9" s="249" t="s">
        <v>339</v>
      </c>
      <c r="F9" s="162">
        <v>266.67</v>
      </c>
      <c r="G9" s="440">
        <v>3807</v>
      </c>
      <c r="H9" s="466">
        <v>3838</v>
      </c>
      <c r="I9" s="415">
        <f>G9-H9</f>
        <v>-31</v>
      </c>
      <c r="J9" s="415">
        <f aca="true" t="shared" si="0" ref="J9:J18">$F9*I9</f>
        <v>-8266.77</v>
      </c>
      <c r="K9" s="415">
        <f aca="true" t="shared" si="1" ref="K9:K18">J9/1000000</f>
        <v>-0.00826677</v>
      </c>
      <c r="L9" s="440">
        <v>2196</v>
      </c>
      <c r="M9" s="466">
        <v>2198</v>
      </c>
      <c r="N9" s="415">
        <f>L9-M9</f>
        <v>-2</v>
      </c>
      <c r="O9" s="415">
        <f aca="true" t="shared" si="2" ref="O9:O18">$F9*N9</f>
        <v>-533.34</v>
      </c>
      <c r="P9" s="415">
        <f aca="true" t="shared" si="3" ref="P9:P18">O9/1000000</f>
        <v>-0.00053334</v>
      </c>
      <c r="Q9" s="483"/>
    </row>
    <row r="10" spans="1:17" ht="18" customHeight="1">
      <c r="A10" s="155">
        <v>2</v>
      </c>
      <c r="B10" s="156" t="s">
        <v>109</v>
      </c>
      <c r="C10" s="157">
        <v>4865137</v>
      </c>
      <c r="D10" s="161" t="s">
        <v>12</v>
      </c>
      <c r="E10" s="249" t="s">
        <v>339</v>
      </c>
      <c r="F10" s="162">
        <v>100</v>
      </c>
      <c r="G10" s="330">
        <v>80063</v>
      </c>
      <c r="H10" s="267">
        <v>79831</v>
      </c>
      <c r="I10" s="415">
        <f aca="true" t="shared" si="4" ref="I10:I15">G10-H10</f>
        <v>232</v>
      </c>
      <c r="J10" s="415">
        <f t="shared" si="0"/>
        <v>23200</v>
      </c>
      <c r="K10" s="415">
        <f t="shared" si="1"/>
        <v>0.0232</v>
      </c>
      <c r="L10" s="440">
        <v>149421</v>
      </c>
      <c r="M10" s="466">
        <v>149368</v>
      </c>
      <c r="N10" s="412">
        <f aca="true" t="shared" si="5" ref="N10:N15">L10-M10</f>
        <v>53</v>
      </c>
      <c r="O10" s="412">
        <f t="shared" si="2"/>
        <v>5300</v>
      </c>
      <c r="P10" s="412">
        <f t="shared" si="3"/>
        <v>0.0053</v>
      </c>
      <c r="Q10" s="452"/>
    </row>
    <row r="11" spans="1:17" ht="18">
      <c r="A11" s="155">
        <v>3</v>
      </c>
      <c r="B11" s="156" t="s">
        <v>110</v>
      </c>
      <c r="C11" s="157">
        <v>4865136</v>
      </c>
      <c r="D11" s="161" t="s">
        <v>12</v>
      </c>
      <c r="E11" s="249" t="s">
        <v>339</v>
      </c>
      <c r="F11" s="162">
        <v>200</v>
      </c>
      <c r="G11" s="440">
        <v>999405</v>
      </c>
      <c r="H11" s="466">
        <v>999679</v>
      </c>
      <c r="I11" s="415">
        <f>G11-H11</f>
        <v>-274</v>
      </c>
      <c r="J11" s="415">
        <f t="shared" si="0"/>
        <v>-54800</v>
      </c>
      <c r="K11" s="415">
        <f t="shared" si="1"/>
        <v>-0.0548</v>
      </c>
      <c r="L11" s="440">
        <v>998999</v>
      </c>
      <c r="M11" s="466">
        <v>998987</v>
      </c>
      <c r="N11" s="415">
        <f>L11-M11</f>
        <v>12</v>
      </c>
      <c r="O11" s="415">
        <f t="shared" si="2"/>
        <v>2400</v>
      </c>
      <c r="P11" s="415">
        <f t="shared" si="3"/>
        <v>0.0024</v>
      </c>
      <c r="Q11" s="616" t="s">
        <v>466</v>
      </c>
    </row>
    <row r="12" spans="1:17" ht="18">
      <c r="A12" s="155">
        <v>4</v>
      </c>
      <c r="B12" s="156" t="s">
        <v>111</v>
      </c>
      <c r="C12" s="157">
        <v>5295200</v>
      </c>
      <c r="D12" s="161" t="s">
        <v>12</v>
      </c>
      <c r="E12" s="249" t="s">
        <v>339</v>
      </c>
      <c r="F12" s="162">
        <v>200</v>
      </c>
      <c r="G12" s="440">
        <v>52254</v>
      </c>
      <c r="H12" s="466">
        <v>51928</v>
      </c>
      <c r="I12" s="415">
        <f t="shared" si="4"/>
        <v>326</v>
      </c>
      <c r="J12" s="415">
        <f t="shared" si="0"/>
        <v>65200</v>
      </c>
      <c r="K12" s="415">
        <f t="shared" si="1"/>
        <v>0.0652</v>
      </c>
      <c r="L12" s="440">
        <v>124666</v>
      </c>
      <c r="M12" s="466">
        <v>124527</v>
      </c>
      <c r="N12" s="412">
        <f t="shared" si="5"/>
        <v>139</v>
      </c>
      <c r="O12" s="412">
        <f t="shared" si="2"/>
        <v>27800</v>
      </c>
      <c r="P12" s="412">
        <f t="shared" si="3"/>
        <v>0.0278</v>
      </c>
      <c r="Q12" s="697"/>
    </row>
    <row r="13" spans="1:17" ht="18" customHeight="1">
      <c r="A13" s="155">
        <v>5</v>
      </c>
      <c r="B13" s="156" t="s">
        <v>112</v>
      </c>
      <c r="C13" s="157">
        <v>4865050</v>
      </c>
      <c r="D13" s="161" t="s">
        <v>12</v>
      </c>
      <c r="E13" s="249" t="s">
        <v>339</v>
      </c>
      <c r="F13" s="162">
        <v>800</v>
      </c>
      <c r="G13" s="440">
        <v>19895</v>
      </c>
      <c r="H13" s="466">
        <v>19818</v>
      </c>
      <c r="I13" s="415">
        <f>G13-H13</f>
        <v>77</v>
      </c>
      <c r="J13" s="415">
        <f t="shared" si="0"/>
        <v>61600</v>
      </c>
      <c r="K13" s="415">
        <f t="shared" si="1"/>
        <v>0.0616</v>
      </c>
      <c r="L13" s="440">
        <v>14520</v>
      </c>
      <c r="M13" s="466">
        <v>14513</v>
      </c>
      <c r="N13" s="412">
        <f>L13-M13</f>
        <v>7</v>
      </c>
      <c r="O13" s="412">
        <f t="shared" si="2"/>
        <v>5600</v>
      </c>
      <c r="P13" s="412">
        <f t="shared" si="3"/>
        <v>0.0056</v>
      </c>
      <c r="Q13" s="778"/>
    </row>
    <row r="14" spans="1:17" ht="18" customHeight="1">
      <c r="A14" s="155">
        <v>6</v>
      </c>
      <c r="B14" s="156" t="s">
        <v>364</v>
      </c>
      <c r="C14" s="157">
        <v>4865004</v>
      </c>
      <c r="D14" s="161" t="s">
        <v>12</v>
      </c>
      <c r="E14" s="249" t="s">
        <v>339</v>
      </c>
      <c r="F14" s="162">
        <v>800</v>
      </c>
      <c r="G14" s="440">
        <v>1851</v>
      </c>
      <c r="H14" s="466">
        <v>1816</v>
      </c>
      <c r="I14" s="415">
        <f>G14-H14</f>
        <v>35</v>
      </c>
      <c r="J14" s="415">
        <f t="shared" si="0"/>
        <v>28000</v>
      </c>
      <c r="K14" s="415">
        <f t="shared" si="1"/>
        <v>0.028</v>
      </c>
      <c r="L14" s="440">
        <v>705</v>
      </c>
      <c r="M14" s="466">
        <v>697</v>
      </c>
      <c r="N14" s="412">
        <f>L14-M14</f>
        <v>8</v>
      </c>
      <c r="O14" s="412">
        <f t="shared" si="2"/>
        <v>6400</v>
      </c>
      <c r="P14" s="412">
        <f t="shared" si="3"/>
        <v>0.0064</v>
      </c>
      <c r="Q14" s="483" t="s">
        <v>459</v>
      </c>
    </row>
    <row r="15" spans="1:17" ht="18" customHeight="1">
      <c r="A15" s="155">
        <v>7</v>
      </c>
      <c r="B15" s="351" t="s">
        <v>386</v>
      </c>
      <c r="C15" s="354">
        <v>5128434</v>
      </c>
      <c r="D15" s="161" t="s">
        <v>12</v>
      </c>
      <c r="E15" s="249" t="s">
        <v>339</v>
      </c>
      <c r="F15" s="360">
        <v>800</v>
      </c>
      <c r="G15" s="440">
        <v>969028</v>
      </c>
      <c r="H15" s="466">
        <v>969298</v>
      </c>
      <c r="I15" s="415">
        <f t="shared" si="4"/>
        <v>-270</v>
      </c>
      <c r="J15" s="415">
        <f t="shared" si="0"/>
        <v>-216000</v>
      </c>
      <c r="K15" s="415">
        <f t="shared" si="1"/>
        <v>-0.216</v>
      </c>
      <c r="L15" s="440">
        <v>985959</v>
      </c>
      <c r="M15" s="466">
        <v>985969</v>
      </c>
      <c r="N15" s="412">
        <f t="shared" si="5"/>
        <v>-10</v>
      </c>
      <c r="O15" s="412">
        <f t="shared" si="2"/>
        <v>-8000</v>
      </c>
      <c r="P15" s="412">
        <f t="shared" si="3"/>
        <v>-0.008</v>
      </c>
      <c r="Q15" s="452"/>
    </row>
    <row r="16" spans="1:17" ht="18" customHeight="1">
      <c r="A16" s="155">
        <v>8</v>
      </c>
      <c r="B16" s="351" t="s">
        <v>385</v>
      </c>
      <c r="C16" s="354">
        <v>4864998</v>
      </c>
      <c r="D16" s="161" t="s">
        <v>12</v>
      </c>
      <c r="E16" s="249" t="s">
        <v>339</v>
      </c>
      <c r="F16" s="360">
        <v>800</v>
      </c>
      <c r="G16" s="440">
        <v>972242</v>
      </c>
      <c r="H16" s="466">
        <v>972480</v>
      </c>
      <c r="I16" s="415">
        <f>G16-H16</f>
        <v>-238</v>
      </c>
      <c r="J16" s="415">
        <f t="shared" si="0"/>
        <v>-190400</v>
      </c>
      <c r="K16" s="415">
        <f t="shared" si="1"/>
        <v>-0.1904</v>
      </c>
      <c r="L16" s="440">
        <v>986539</v>
      </c>
      <c r="M16" s="466">
        <v>986612</v>
      </c>
      <c r="N16" s="412">
        <f>L16-M16</f>
        <v>-73</v>
      </c>
      <c r="O16" s="412">
        <f t="shared" si="2"/>
        <v>-58400</v>
      </c>
      <c r="P16" s="412">
        <f t="shared" si="3"/>
        <v>-0.0584</v>
      </c>
      <c r="Q16" s="452"/>
    </row>
    <row r="17" spans="1:17" ht="18" customHeight="1">
      <c r="A17" s="155">
        <v>9</v>
      </c>
      <c r="B17" s="351" t="s">
        <v>379</v>
      </c>
      <c r="C17" s="354">
        <v>4864993</v>
      </c>
      <c r="D17" s="161" t="s">
        <v>12</v>
      </c>
      <c r="E17" s="249" t="s">
        <v>339</v>
      </c>
      <c r="F17" s="360">
        <v>800</v>
      </c>
      <c r="G17" s="440">
        <v>981357</v>
      </c>
      <c r="H17" s="466">
        <v>981858</v>
      </c>
      <c r="I17" s="415">
        <f>G17-H17</f>
        <v>-501</v>
      </c>
      <c r="J17" s="415">
        <f t="shared" si="0"/>
        <v>-400800</v>
      </c>
      <c r="K17" s="415">
        <f t="shared" si="1"/>
        <v>-0.4008</v>
      </c>
      <c r="L17" s="440">
        <v>992674</v>
      </c>
      <c r="M17" s="466">
        <v>992706</v>
      </c>
      <c r="N17" s="412">
        <f>L17-M17</f>
        <v>-32</v>
      </c>
      <c r="O17" s="412">
        <f t="shared" si="2"/>
        <v>-25600</v>
      </c>
      <c r="P17" s="412">
        <f t="shared" si="3"/>
        <v>-0.0256</v>
      </c>
      <c r="Q17" s="484"/>
    </row>
    <row r="18" spans="1:17" ht="15.75" customHeight="1">
      <c r="A18" s="155">
        <v>10</v>
      </c>
      <c r="B18" s="351" t="s">
        <v>421</v>
      </c>
      <c r="C18" s="354">
        <v>5128447</v>
      </c>
      <c r="D18" s="161" t="s">
        <v>12</v>
      </c>
      <c r="E18" s="249" t="s">
        <v>339</v>
      </c>
      <c r="F18" s="360">
        <v>800</v>
      </c>
      <c r="G18" s="440">
        <v>971954</v>
      </c>
      <c r="H18" s="466">
        <v>972415</v>
      </c>
      <c r="I18" s="267">
        <f>G18-H18</f>
        <v>-461</v>
      </c>
      <c r="J18" s="267">
        <f t="shared" si="0"/>
        <v>-368800</v>
      </c>
      <c r="K18" s="267">
        <f t="shared" si="1"/>
        <v>-0.3688</v>
      </c>
      <c r="L18" s="440">
        <v>994421</v>
      </c>
      <c r="M18" s="466">
        <v>994427</v>
      </c>
      <c r="N18" s="331">
        <f>L18-M18</f>
        <v>-6</v>
      </c>
      <c r="O18" s="331">
        <f t="shared" si="2"/>
        <v>-4800</v>
      </c>
      <c r="P18" s="331">
        <f t="shared" si="3"/>
        <v>-0.0048</v>
      </c>
      <c r="Q18" s="484"/>
    </row>
    <row r="19" spans="1:17" ht="18" customHeight="1">
      <c r="A19" s="155"/>
      <c r="B19" s="163" t="s">
        <v>370</v>
      </c>
      <c r="C19" s="157"/>
      <c r="D19" s="161"/>
      <c r="E19" s="249"/>
      <c r="F19" s="162"/>
      <c r="G19" s="102"/>
      <c r="H19" s="157"/>
      <c r="I19" s="415"/>
      <c r="J19" s="415"/>
      <c r="K19" s="415"/>
      <c r="L19" s="388"/>
      <c r="M19" s="387"/>
      <c r="N19" s="412"/>
      <c r="O19" s="412"/>
      <c r="P19" s="412"/>
      <c r="Q19" s="452"/>
    </row>
    <row r="20" spans="1:17" ht="18" customHeight="1">
      <c r="A20" s="155">
        <v>11</v>
      </c>
      <c r="B20" s="156" t="s">
        <v>192</v>
      </c>
      <c r="C20" s="157">
        <v>4865161</v>
      </c>
      <c r="D20" s="158" t="s">
        <v>12</v>
      </c>
      <c r="E20" s="249" t="s">
        <v>339</v>
      </c>
      <c r="F20" s="162">
        <v>50</v>
      </c>
      <c r="G20" s="440">
        <v>995580</v>
      </c>
      <c r="H20" s="466">
        <v>997005</v>
      </c>
      <c r="I20" s="415">
        <f aca="true" t="shared" si="6" ref="I20:I25">G20-H20</f>
        <v>-1425</v>
      </c>
      <c r="J20" s="415">
        <f aca="true" t="shared" si="7" ref="J20:J25">$F20*I20</f>
        <v>-71250</v>
      </c>
      <c r="K20" s="415">
        <f aca="true" t="shared" si="8" ref="K20:K25">J20/1000000</f>
        <v>-0.07125</v>
      </c>
      <c r="L20" s="440">
        <v>19306</v>
      </c>
      <c r="M20" s="466">
        <v>19306</v>
      </c>
      <c r="N20" s="412">
        <f aca="true" t="shared" si="9" ref="N20:N25">L20-M20</f>
        <v>0</v>
      </c>
      <c r="O20" s="412">
        <f aca="true" t="shared" si="10" ref="O20:O25">$F20*N20</f>
        <v>0</v>
      </c>
      <c r="P20" s="412">
        <f aca="true" t="shared" si="11" ref="P20:P25">O20/1000000</f>
        <v>0</v>
      </c>
      <c r="Q20" s="452"/>
    </row>
    <row r="21" spans="1:17" ht="13.5" customHeight="1">
      <c r="A21" s="155">
        <v>12</v>
      </c>
      <c r="B21" s="156" t="s">
        <v>193</v>
      </c>
      <c r="C21" s="157">
        <v>4865131</v>
      </c>
      <c r="D21" s="161" t="s">
        <v>12</v>
      </c>
      <c r="E21" s="249" t="s">
        <v>339</v>
      </c>
      <c r="F21" s="162">
        <v>75</v>
      </c>
      <c r="G21" s="440">
        <v>988312</v>
      </c>
      <c r="H21" s="466">
        <v>989199</v>
      </c>
      <c r="I21" s="466">
        <f t="shared" si="6"/>
        <v>-887</v>
      </c>
      <c r="J21" s="466">
        <f t="shared" si="7"/>
        <v>-66525</v>
      </c>
      <c r="K21" s="466">
        <f t="shared" si="8"/>
        <v>-0.066525</v>
      </c>
      <c r="L21" s="440">
        <v>22824</v>
      </c>
      <c r="M21" s="466">
        <v>22824</v>
      </c>
      <c r="N21" s="267">
        <f t="shared" si="9"/>
        <v>0</v>
      </c>
      <c r="O21" s="267">
        <f t="shared" si="10"/>
        <v>0</v>
      </c>
      <c r="P21" s="267">
        <f t="shared" si="11"/>
        <v>0</v>
      </c>
      <c r="Q21" s="452"/>
    </row>
    <row r="22" spans="1:17" ht="18" customHeight="1">
      <c r="A22" s="155">
        <v>13</v>
      </c>
      <c r="B22" s="159" t="s">
        <v>194</v>
      </c>
      <c r="C22" s="157">
        <v>4902512</v>
      </c>
      <c r="D22" s="161" t="s">
        <v>12</v>
      </c>
      <c r="E22" s="249" t="s">
        <v>339</v>
      </c>
      <c r="F22" s="162">
        <v>500</v>
      </c>
      <c r="G22" s="440">
        <v>163</v>
      </c>
      <c r="H22" s="466">
        <v>160</v>
      </c>
      <c r="I22" s="415">
        <f t="shared" si="6"/>
        <v>3</v>
      </c>
      <c r="J22" s="415">
        <f t="shared" si="7"/>
        <v>1500</v>
      </c>
      <c r="K22" s="415">
        <f t="shared" si="8"/>
        <v>0.0015</v>
      </c>
      <c r="L22" s="440">
        <v>5213</v>
      </c>
      <c r="M22" s="466">
        <v>5213</v>
      </c>
      <c r="N22" s="412">
        <f t="shared" si="9"/>
        <v>0</v>
      </c>
      <c r="O22" s="412">
        <f t="shared" si="10"/>
        <v>0</v>
      </c>
      <c r="P22" s="412">
        <f t="shared" si="11"/>
        <v>0</v>
      </c>
      <c r="Q22" s="452"/>
    </row>
    <row r="23" spans="1:17" ht="18" customHeight="1">
      <c r="A23" s="155">
        <v>14</v>
      </c>
      <c r="B23" s="156" t="s">
        <v>195</v>
      </c>
      <c r="C23" s="157">
        <v>4865178</v>
      </c>
      <c r="D23" s="161" t="s">
        <v>12</v>
      </c>
      <c r="E23" s="249" t="s">
        <v>339</v>
      </c>
      <c r="F23" s="162">
        <v>375</v>
      </c>
      <c r="G23" s="440">
        <v>999442</v>
      </c>
      <c r="H23" s="466">
        <v>999332</v>
      </c>
      <c r="I23" s="415">
        <f t="shared" si="6"/>
        <v>110</v>
      </c>
      <c r="J23" s="415">
        <f t="shared" si="7"/>
        <v>41250</v>
      </c>
      <c r="K23" s="415">
        <f t="shared" si="8"/>
        <v>0.04125</v>
      </c>
      <c r="L23" s="440">
        <v>7701</v>
      </c>
      <c r="M23" s="466">
        <v>7701</v>
      </c>
      <c r="N23" s="412">
        <f t="shared" si="9"/>
        <v>0</v>
      </c>
      <c r="O23" s="412">
        <f t="shared" si="10"/>
        <v>0</v>
      </c>
      <c r="P23" s="412">
        <f t="shared" si="11"/>
        <v>0</v>
      </c>
      <c r="Q23" s="452"/>
    </row>
    <row r="24" spans="1:17" ht="18" customHeight="1">
      <c r="A24" s="155">
        <v>15</v>
      </c>
      <c r="B24" s="156" t="s">
        <v>196</v>
      </c>
      <c r="C24" s="157">
        <v>4865128</v>
      </c>
      <c r="D24" s="161" t="s">
        <v>12</v>
      </c>
      <c r="E24" s="249" t="s">
        <v>339</v>
      </c>
      <c r="F24" s="162">
        <v>100</v>
      </c>
      <c r="G24" s="440">
        <v>987126</v>
      </c>
      <c r="H24" s="466">
        <v>987876</v>
      </c>
      <c r="I24" s="415">
        <f t="shared" si="6"/>
        <v>-750</v>
      </c>
      <c r="J24" s="415">
        <f t="shared" si="7"/>
        <v>-75000</v>
      </c>
      <c r="K24" s="415">
        <f t="shared" si="8"/>
        <v>-0.075</v>
      </c>
      <c r="L24" s="440">
        <v>340370</v>
      </c>
      <c r="M24" s="466">
        <v>340370</v>
      </c>
      <c r="N24" s="412">
        <f t="shared" si="9"/>
        <v>0</v>
      </c>
      <c r="O24" s="412">
        <f t="shared" si="10"/>
        <v>0</v>
      </c>
      <c r="P24" s="412">
        <f t="shared" si="11"/>
        <v>0</v>
      </c>
      <c r="Q24" s="452"/>
    </row>
    <row r="25" spans="1:17" ht="18" customHeight="1">
      <c r="A25" s="155">
        <v>16</v>
      </c>
      <c r="B25" s="156" t="s">
        <v>197</v>
      </c>
      <c r="C25" s="157">
        <v>4865159</v>
      </c>
      <c r="D25" s="158" t="s">
        <v>12</v>
      </c>
      <c r="E25" s="249" t="s">
        <v>339</v>
      </c>
      <c r="F25" s="162">
        <v>75</v>
      </c>
      <c r="G25" s="440">
        <v>2817</v>
      </c>
      <c r="H25" s="466">
        <v>1287</v>
      </c>
      <c r="I25" s="415">
        <f t="shared" si="6"/>
        <v>1530</v>
      </c>
      <c r="J25" s="415">
        <f t="shared" si="7"/>
        <v>114750</v>
      </c>
      <c r="K25" s="415">
        <f t="shared" si="8"/>
        <v>0.11475</v>
      </c>
      <c r="L25" s="440">
        <v>36178</v>
      </c>
      <c r="M25" s="466">
        <v>36178</v>
      </c>
      <c r="N25" s="412">
        <f t="shared" si="9"/>
        <v>0</v>
      </c>
      <c r="O25" s="412">
        <f t="shared" si="10"/>
        <v>0</v>
      </c>
      <c r="P25" s="412">
        <f t="shared" si="11"/>
        <v>0</v>
      </c>
      <c r="Q25" s="452"/>
    </row>
    <row r="26" spans="1:17" ht="18" customHeight="1">
      <c r="A26" s="155">
        <v>17</v>
      </c>
      <c r="B26" s="156" t="s">
        <v>199</v>
      </c>
      <c r="C26" s="157">
        <v>4865122</v>
      </c>
      <c r="D26" s="161" t="s">
        <v>12</v>
      </c>
      <c r="E26" s="249" t="s">
        <v>339</v>
      </c>
      <c r="F26" s="162">
        <v>100</v>
      </c>
      <c r="G26" s="440">
        <v>3139</v>
      </c>
      <c r="H26" s="466">
        <v>990</v>
      </c>
      <c r="I26" s="415">
        <f>G26-H26</f>
        <v>2149</v>
      </c>
      <c r="J26" s="415">
        <f>$F26*I26</f>
        <v>214900</v>
      </c>
      <c r="K26" s="415">
        <f>J26/1000000</f>
        <v>0.2149</v>
      </c>
      <c r="L26" s="440">
        <v>1265</v>
      </c>
      <c r="M26" s="466">
        <v>1265</v>
      </c>
      <c r="N26" s="412">
        <f>L26-M26</f>
        <v>0</v>
      </c>
      <c r="O26" s="412">
        <f>$F26*N26</f>
        <v>0</v>
      </c>
      <c r="P26" s="412">
        <f>O26/1000000</f>
        <v>0</v>
      </c>
      <c r="Q26" s="484"/>
    </row>
    <row r="27" spans="1:17" ht="18" customHeight="1">
      <c r="A27" s="155"/>
      <c r="B27" s="164" t="s">
        <v>200</v>
      </c>
      <c r="C27" s="157"/>
      <c r="D27" s="161"/>
      <c r="E27" s="249"/>
      <c r="F27" s="162"/>
      <c r="G27" s="102"/>
      <c r="H27" s="157"/>
      <c r="I27" s="415"/>
      <c r="J27" s="415"/>
      <c r="K27" s="415"/>
      <c r="L27" s="388"/>
      <c r="M27" s="387"/>
      <c r="N27" s="412"/>
      <c r="O27" s="412"/>
      <c r="P27" s="412"/>
      <c r="Q27" s="452"/>
    </row>
    <row r="28" spans="1:17" ht="18" customHeight="1">
      <c r="A28" s="155">
        <v>19</v>
      </c>
      <c r="B28" s="156" t="s">
        <v>201</v>
      </c>
      <c r="C28" s="157">
        <v>4865037</v>
      </c>
      <c r="D28" s="161" t="s">
        <v>12</v>
      </c>
      <c r="E28" s="249" t="s">
        <v>339</v>
      </c>
      <c r="F28" s="162">
        <v>1000</v>
      </c>
      <c r="G28" s="440">
        <v>998424</v>
      </c>
      <c r="H28" s="466">
        <v>998374</v>
      </c>
      <c r="I28" s="415">
        <f>G28-H28</f>
        <v>50</v>
      </c>
      <c r="J28" s="415">
        <f>$F28*I28</f>
        <v>50000</v>
      </c>
      <c r="K28" s="415">
        <f>J28/1000000</f>
        <v>0.05</v>
      </c>
      <c r="L28" s="440">
        <v>102136</v>
      </c>
      <c r="M28" s="466">
        <v>102116</v>
      </c>
      <c r="N28" s="412">
        <f>L28-M28</f>
        <v>20</v>
      </c>
      <c r="O28" s="412">
        <f>$F28*N28</f>
        <v>20000</v>
      </c>
      <c r="P28" s="412">
        <f>O28/1000000</f>
        <v>0.02</v>
      </c>
      <c r="Q28" s="452"/>
    </row>
    <row r="29" spans="1:17" ht="18" customHeight="1">
      <c r="A29" s="155">
        <v>20</v>
      </c>
      <c r="B29" s="156" t="s">
        <v>202</v>
      </c>
      <c r="C29" s="157">
        <v>4865000</v>
      </c>
      <c r="D29" s="161" t="s">
        <v>12</v>
      </c>
      <c r="E29" s="249" t="s">
        <v>339</v>
      </c>
      <c r="F29" s="162">
        <v>1000</v>
      </c>
      <c r="G29" s="440">
        <v>999352</v>
      </c>
      <c r="H29" s="466">
        <v>999565</v>
      </c>
      <c r="I29" s="415">
        <f>G29-H29</f>
        <v>-213</v>
      </c>
      <c r="J29" s="415">
        <f>$F29*I29</f>
        <v>-213000</v>
      </c>
      <c r="K29" s="415">
        <f>J29/1000000</f>
        <v>-0.213</v>
      </c>
      <c r="L29" s="440">
        <v>16</v>
      </c>
      <c r="M29" s="466">
        <v>17</v>
      </c>
      <c r="N29" s="412">
        <f>L29-M29</f>
        <v>-1</v>
      </c>
      <c r="O29" s="412">
        <f>$F29*N29</f>
        <v>-1000</v>
      </c>
      <c r="P29" s="412">
        <f>O29/1000000</f>
        <v>-0.001</v>
      </c>
      <c r="Q29" s="776"/>
    </row>
    <row r="30" spans="1:17" ht="18" customHeight="1">
      <c r="A30" s="155">
        <v>21</v>
      </c>
      <c r="B30" s="156" t="s">
        <v>203</v>
      </c>
      <c r="C30" s="157">
        <v>4865039</v>
      </c>
      <c r="D30" s="161" t="s">
        <v>12</v>
      </c>
      <c r="E30" s="249" t="s">
        <v>339</v>
      </c>
      <c r="F30" s="162">
        <v>1000</v>
      </c>
      <c r="G30" s="440">
        <v>988933</v>
      </c>
      <c r="H30" s="466">
        <v>989211</v>
      </c>
      <c r="I30" s="415">
        <f>G30-H30</f>
        <v>-278</v>
      </c>
      <c r="J30" s="415">
        <f>$F30*I30</f>
        <v>-278000</v>
      </c>
      <c r="K30" s="415">
        <f>J30/1000000</f>
        <v>-0.278</v>
      </c>
      <c r="L30" s="440">
        <v>143916</v>
      </c>
      <c r="M30" s="466">
        <v>143923</v>
      </c>
      <c r="N30" s="412">
        <f>L30-M30</f>
        <v>-7</v>
      </c>
      <c r="O30" s="412">
        <f>$F30*N30</f>
        <v>-7000</v>
      </c>
      <c r="P30" s="412">
        <f>O30/1000000</f>
        <v>-0.007</v>
      </c>
      <c r="Q30" s="452"/>
    </row>
    <row r="31" spans="1:17" ht="18" customHeight="1">
      <c r="A31" s="155">
        <v>22</v>
      </c>
      <c r="B31" s="159" t="s">
        <v>204</v>
      </c>
      <c r="C31" s="157">
        <v>4865040</v>
      </c>
      <c r="D31" s="161" t="s">
        <v>12</v>
      </c>
      <c r="E31" s="249" t="s">
        <v>339</v>
      </c>
      <c r="F31" s="162">
        <v>1000</v>
      </c>
      <c r="G31" s="440">
        <v>6198</v>
      </c>
      <c r="H31" s="466">
        <v>6193</v>
      </c>
      <c r="I31" s="466">
        <f>G31-H31</f>
        <v>5</v>
      </c>
      <c r="J31" s="466">
        <f>$F31*I31</f>
        <v>5000</v>
      </c>
      <c r="K31" s="466">
        <f>J31/1000000</f>
        <v>0.005</v>
      </c>
      <c r="L31" s="440">
        <v>59503</v>
      </c>
      <c r="M31" s="466">
        <v>59497</v>
      </c>
      <c r="N31" s="267">
        <f>L31-M31</f>
        <v>6</v>
      </c>
      <c r="O31" s="267">
        <f>$F31*N31</f>
        <v>6000</v>
      </c>
      <c r="P31" s="267">
        <f>O31/1000000</f>
        <v>0.006</v>
      </c>
      <c r="Q31" s="452"/>
    </row>
    <row r="32" spans="1:17" ht="18" customHeight="1">
      <c r="A32" s="155"/>
      <c r="B32" s="164"/>
      <c r="C32" s="157"/>
      <c r="D32" s="161"/>
      <c r="E32" s="249"/>
      <c r="F32" s="162"/>
      <c r="G32" s="102"/>
      <c r="H32" s="157"/>
      <c r="I32" s="415"/>
      <c r="J32" s="415"/>
      <c r="K32" s="614">
        <f>SUM(K28:K31)</f>
        <v>-0.436</v>
      </c>
      <c r="L32" s="388"/>
      <c r="M32" s="387"/>
      <c r="N32" s="412"/>
      <c r="O32" s="412"/>
      <c r="P32" s="615">
        <f>SUM(P28:P31)</f>
        <v>0.018000000000000002</v>
      </c>
      <c r="Q32" s="452"/>
    </row>
    <row r="33" spans="1:17" ht="18" customHeight="1">
      <c r="A33" s="155"/>
      <c r="B33" s="163" t="s">
        <v>116</v>
      </c>
      <c r="C33" s="157"/>
      <c r="D33" s="158"/>
      <c r="E33" s="249"/>
      <c r="F33" s="162"/>
      <c r="G33" s="102"/>
      <c r="H33" s="157"/>
      <c r="I33" s="415"/>
      <c r="J33" s="415"/>
      <c r="K33" s="415"/>
      <c r="L33" s="388"/>
      <c r="M33" s="387"/>
      <c r="N33" s="412"/>
      <c r="O33" s="412"/>
      <c r="P33" s="412"/>
      <c r="Q33" s="452"/>
    </row>
    <row r="34" spans="1:17" ht="18" customHeight="1">
      <c r="A34" s="155">
        <v>23</v>
      </c>
      <c r="B34" s="704" t="s">
        <v>391</v>
      </c>
      <c r="C34" s="157">
        <v>4864955</v>
      </c>
      <c r="D34" s="156" t="s">
        <v>12</v>
      </c>
      <c r="E34" s="156" t="s">
        <v>339</v>
      </c>
      <c r="F34" s="162">
        <v>1000</v>
      </c>
      <c r="G34" s="440">
        <v>999318</v>
      </c>
      <c r="H34" s="466">
        <v>999162</v>
      </c>
      <c r="I34" s="415">
        <f>G34-H34</f>
        <v>156</v>
      </c>
      <c r="J34" s="415">
        <f>$F34*I34</f>
        <v>156000</v>
      </c>
      <c r="K34" s="415">
        <f>J34/1000000</f>
        <v>0.156</v>
      </c>
      <c r="L34" s="440">
        <v>1869</v>
      </c>
      <c r="M34" s="466">
        <v>1869</v>
      </c>
      <c r="N34" s="412">
        <f>L34-M34</f>
        <v>0</v>
      </c>
      <c r="O34" s="412">
        <f>$F34*N34</f>
        <v>0</v>
      </c>
      <c r="P34" s="412">
        <f>O34/1000000</f>
        <v>0</v>
      </c>
      <c r="Q34" s="702"/>
    </row>
    <row r="35" spans="1:17" ht="18">
      <c r="A35" s="155">
        <v>24</v>
      </c>
      <c r="B35" s="156" t="s">
        <v>178</v>
      </c>
      <c r="C35" s="157">
        <v>4864820</v>
      </c>
      <c r="D35" s="161" t="s">
        <v>12</v>
      </c>
      <c r="E35" s="249" t="s">
        <v>339</v>
      </c>
      <c r="F35" s="162">
        <v>160</v>
      </c>
      <c r="G35" s="440">
        <v>6455</v>
      </c>
      <c r="H35" s="466">
        <v>5685</v>
      </c>
      <c r="I35" s="415">
        <f>G35-H35</f>
        <v>770</v>
      </c>
      <c r="J35" s="415">
        <f>$F35*I35</f>
        <v>123200</v>
      </c>
      <c r="K35" s="415">
        <f>J35/1000000</f>
        <v>0.1232</v>
      </c>
      <c r="L35" s="440">
        <v>10774</v>
      </c>
      <c r="M35" s="466">
        <v>10774</v>
      </c>
      <c r="N35" s="412">
        <f>L35-M35</f>
        <v>0</v>
      </c>
      <c r="O35" s="412">
        <f>$F35*N35</f>
        <v>0</v>
      </c>
      <c r="P35" s="412">
        <f>O35/1000000</f>
        <v>0</v>
      </c>
      <c r="Q35" s="449"/>
    </row>
    <row r="36" spans="1:17" ht="18" customHeight="1">
      <c r="A36" s="155">
        <v>25</v>
      </c>
      <c r="B36" s="159" t="s">
        <v>179</v>
      </c>
      <c r="C36" s="157">
        <v>4864811</v>
      </c>
      <c r="D36" s="161" t="s">
        <v>12</v>
      </c>
      <c r="E36" s="249" t="s">
        <v>339</v>
      </c>
      <c r="F36" s="162">
        <v>200</v>
      </c>
      <c r="G36" s="440">
        <v>890</v>
      </c>
      <c r="H36" s="466">
        <v>533</v>
      </c>
      <c r="I36" s="415">
        <f>G36-H36</f>
        <v>357</v>
      </c>
      <c r="J36" s="415">
        <f>$F36*I36</f>
        <v>71400</v>
      </c>
      <c r="K36" s="415">
        <f>J36/1000000</f>
        <v>0.0714</v>
      </c>
      <c r="L36" s="440">
        <v>2791</v>
      </c>
      <c r="M36" s="466">
        <v>2791</v>
      </c>
      <c r="N36" s="412">
        <f>L36-M36</f>
        <v>0</v>
      </c>
      <c r="O36" s="412">
        <f>$F36*N36</f>
        <v>0</v>
      </c>
      <c r="P36" s="412">
        <f>O36/1000000</f>
        <v>0</v>
      </c>
      <c r="Q36" s="459"/>
    </row>
    <row r="37" spans="1:17" ht="18" customHeight="1">
      <c r="A37" s="155">
        <v>26</v>
      </c>
      <c r="B37" s="159" t="s">
        <v>399</v>
      </c>
      <c r="C37" s="157">
        <v>4864961</v>
      </c>
      <c r="D37" s="161" t="s">
        <v>12</v>
      </c>
      <c r="E37" s="249" t="s">
        <v>339</v>
      </c>
      <c r="F37" s="162">
        <v>1000</v>
      </c>
      <c r="G37" s="440">
        <v>993678</v>
      </c>
      <c r="H37" s="466">
        <v>994115</v>
      </c>
      <c r="I37" s="466">
        <f>G37-H37</f>
        <v>-437</v>
      </c>
      <c r="J37" s="466">
        <f>$F37*I37</f>
        <v>-437000</v>
      </c>
      <c r="K37" s="466">
        <f>J37/1000000</f>
        <v>-0.437</v>
      </c>
      <c r="L37" s="440">
        <v>999640</v>
      </c>
      <c r="M37" s="466">
        <v>999640</v>
      </c>
      <c r="N37" s="267">
        <f>L37-M37</f>
        <v>0</v>
      </c>
      <c r="O37" s="267">
        <f>$F37*N37</f>
        <v>0</v>
      </c>
      <c r="P37" s="267">
        <f>O37/1000000</f>
        <v>0</v>
      </c>
      <c r="Q37" s="449"/>
    </row>
    <row r="38" spans="1:17" ht="18" customHeight="1">
      <c r="A38" s="155"/>
      <c r="B38" s="164" t="s">
        <v>183</v>
      </c>
      <c r="C38" s="157"/>
      <c r="D38" s="161"/>
      <c r="E38" s="249"/>
      <c r="F38" s="162"/>
      <c r="G38" s="102"/>
      <c r="H38" s="157"/>
      <c r="I38" s="415"/>
      <c r="J38" s="415"/>
      <c r="K38" s="415"/>
      <c r="L38" s="388"/>
      <c r="M38" s="387"/>
      <c r="N38" s="412"/>
      <c r="O38" s="412"/>
      <c r="P38" s="412"/>
      <c r="Q38" s="485"/>
    </row>
    <row r="39" spans="1:17" ht="17.25" customHeight="1">
      <c r="A39" s="155">
        <v>27</v>
      </c>
      <c r="B39" s="156" t="s">
        <v>390</v>
      </c>
      <c r="C39" s="157">
        <v>4864892</v>
      </c>
      <c r="D39" s="161" t="s">
        <v>12</v>
      </c>
      <c r="E39" s="249" t="s">
        <v>339</v>
      </c>
      <c r="F39" s="162">
        <v>-500</v>
      </c>
      <c r="G39" s="330">
        <v>999028</v>
      </c>
      <c r="H39" s="267">
        <v>999028</v>
      </c>
      <c r="I39" s="415">
        <f>G39-H39</f>
        <v>0</v>
      </c>
      <c r="J39" s="415">
        <f>$F39*I39</f>
        <v>0</v>
      </c>
      <c r="K39" s="415">
        <f>J39/1000000</f>
        <v>0</v>
      </c>
      <c r="L39" s="330">
        <v>16662</v>
      </c>
      <c r="M39" s="267">
        <v>16662</v>
      </c>
      <c r="N39" s="412">
        <f>L39-M39</f>
        <v>0</v>
      </c>
      <c r="O39" s="412">
        <f>$F39*N39</f>
        <v>0</v>
      </c>
      <c r="P39" s="412">
        <f>O39/1000000</f>
        <v>0</v>
      </c>
      <c r="Q39" s="485"/>
    </row>
    <row r="40" spans="1:17" ht="17.25" customHeight="1">
      <c r="A40" s="155">
        <v>28</v>
      </c>
      <c r="B40" s="156" t="s">
        <v>393</v>
      </c>
      <c r="C40" s="157">
        <v>4865048</v>
      </c>
      <c r="D40" s="161" t="s">
        <v>12</v>
      </c>
      <c r="E40" s="249" t="s">
        <v>339</v>
      </c>
      <c r="F40" s="160">
        <v>-250</v>
      </c>
      <c r="G40" s="330">
        <v>999862</v>
      </c>
      <c r="H40" s="267">
        <v>999862</v>
      </c>
      <c r="I40" s="466">
        <f>G40-H40</f>
        <v>0</v>
      </c>
      <c r="J40" s="466">
        <f>$F40*I40</f>
        <v>0</v>
      </c>
      <c r="K40" s="466">
        <f>J40/1000000</f>
        <v>0</v>
      </c>
      <c r="L40" s="330">
        <v>999849</v>
      </c>
      <c r="M40" s="267">
        <v>999849</v>
      </c>
      <c r="N40" s="267">
        <f>L40-M40</f>
        <v>0</v>
      </c>
      <c r="O40" s="267">
        <f>$F40*N40</f>
        <v>0</v>
      </c>
      <c r="P40" s="267">
        <f>O40/1000000</f>
        <v>0</v>
      </c>
      <c r="Q40" s="485"/>
    </row>
    <row r="41" spans="1:17" ht="17.25" customHeight="1">
      <c r="A41" s="155">
        <v>29</v>
      </c>
      <c r="B41" s="156" t="s">
        <v>116</v>
      </c>
      <c r="C41" s="157">
        <v>4902508</v>
      </c>
      <c r="D41" s="161" t="s">
        <v>12</v>
      </c>
      <c r="E41" s="249" t="s">
        <v>339</v>
      </c>
      <c r="F41" s="157">
        <v>-833.33</v>
      </c>
      <c r="G41" s="330">
        <v>2</v>
      </c>
      <c r="H41" s="267">
        <v>2</v>
      </c>
      <c r="I41" s="415">
        <f>G41-H41</f>
        <v>0</v>
      </c>
      <c r="J41" s="415">
        <f>$F41*I41</f>
        <v>0</v>
      </c>
      <c r="K41" s="415">
        <f>J41/1000000</f>
        <v>0</v>
      </c>
      <c r="L41" s="330">
        <v>999580</v>
      </c>
      <c r="M41" s="267">
        <v>999580</v>
      </c>
      <c r="N41" s="412">
        <f>L41-M41</f>
        <v>0</v>
      </c>
      <c r="O41" s="412">
        <f>$F41*N41</f>
        <v>0</v>
      </c>
      <c r="P41" s="412">
        <f>O41/1000000</f>
        <v>0</v>
      </c>
      <c r="Q41" s="485"/>
    </row>
    <row r="42" spans="1:17" ht="16.5" customHeight="1" thickBot="1">
      <c r="A42" s="155"/>
      <c r="B42" s="443"/>
      <c r="C42" s="443"/>
      <c r="D42" s="443"/>
      <c r="E42" s="443"/>
      <c r="F42" s="170"/>
      <c r="G42" s="171"/>
      <c r="H42" s="443"/>
      <c r="I42" s="443"/>
      <c r="J42" s="443"/>
      <c r="K42" s="170"/>
      <c r="L42" s="171"/>
      <c r="M42" s="443"/>
      <c r="N42" s="443"/>
      <c r="O42" s="443"/>
      <c r="P42" s="170"/>
      <c r="Q42" s="171"/>
    </row>
    <row r="43" spans="1:17" ht="18" customHeight="1" thickTop="1">
      <c r="A43" s="154"/>
      <c r="B43" s="156"/>
      <c r="C43" s="157"/>
      <c r="D43" s="158"/>
      <c r="E43" s="249"/>
      <c r="F43" s="157"/>
      <c r="G43" s="157"/>
      <c r="H43" s="387"/>
      <c r="I43" s="387"/>
      <c r="J43" s="387"/>
      <c r="K43" s="387"/>
      <c r="L43" s="501"/>
      <c r="M43" s="387"/>
      <c r="N43" s="387"/>
      <c r="O43" s="387"/>
      <c r="P43" s="387"/>
      <c r="Q43" s="460"/>
    </row>
    <row r="44" spans="1:17" ht="21" customHeight="1" thickBot="1">
      <c r="A44" s="174"/>
      <c r="B44" s="389"/>
      <c r="C44" s="168"/>
      <c r="D44" s="169"/>
      <c r="E44" s="167"/>
      <c r="F44" s="168"/>
      <c r="G44" s="168"/>
      <c r="H44" s="502"/>
      <c r="I44" s="502"/>
      <c r="J44" s="502"/>
      <c r="K44" s="502"/>
      <c r="L44" s="502"/>
      <c r="M44" s="502"/>
      <c r="N44" s="502"/>
      <c r="O44" s="502"/>
      <c r="P44" s="502"/>
      <c r="Q44" s="503" t="str">
        <f>NDPL!Q1</f>
        <v>OCTOBER-2018</v>
      </c>
    </row>
    <row r="45" spans="1:17" ht="21.75" customHeight="1" thickTop="1">
      <c r="A45" s="152"/>
      <c r="B45" s="392" t="s">
        <v>341</v>
      </c>
      <c r="C45" s="157"/>
      <c r="D45" s="158"/>
      <c r="E45" s="249"/>
      <c r="F45" s="157"/>
      <c r="G45" s="393"/>
      <c r="H45" s="387"/>
      <c r="I45" s="387"/>
      <c r="J45" s="387"/>
      <c r="K45" s="387"/>
      <c r="L45" s="393"/>
      <c r="M45" s="387"/>
      <c r="N45" s="387"/>
      <c r="O45" s="387"/>
      <c r="P45" s="504"/>
      <c r="Q45" s="505"/>
    </row>
    <row r="46" spans="1:17" ht="21" customHeight="1">
      <c r="A46" s="155"/>
      <c r="B46" s="442" t="s">
        <v>383</v>
      </c>
      <c r="C46" s="157"/>
      <c r="D46" s="158"/>
      <c r="E46" s="249"/>
      <c r="F46" s="157"/>
      <c r="G46" s="102"/>
      <c r="H46" s="387"/>
      <c r="I46" s="387"/>
      <c r="J46" s="387"/>
      <c r="K46" s="387"/>
      <c r="L46" s="102"/>
      <c r="M46" s="387"/>
      <c r="N46" s="387"/>
      <c r="O46" s="387"/>
      <c r="P46" s="387"/>
      <c r="Q46" s="506"/>
    </row>
    <row r="47" spans="1:17" ht="18">
      <c r="A47" s="155">
        <v>30</v>
      </c>
      <c r="B47" s="156" t="s">
        <v>384</v>
      </c>
      <c r="C47" s="157">
        <v>4864910</v>
      </c>
      <c r="D47" s="161" t="s">
        <v>12</v>
      </c>
      <c r="E47" s="249" t="s">
        <v>339</v>
      </c>
      <c r="F47" s="157">
        <v>-1000</v>
      </c>
      <c r="G47" s="440">
        <v>999731</v>
      </c>
      <c r="H47" s="466">
        <v>999844</v>
      </c>
      <c r="I47" s="412">
        <f>G47-H47</f>
        <v>-113</v>
      </c>
      <c r="J47" s="412">
        <f>$F47*I47</f>
        <v>113000</v>
      </c>
      <c r="K47" s="412">
        <f>J47/1000000</f>
        <v>0.113</v>
      </c>
      <c r="L47" s="440">
        <v>994496</v>
      </c>
      <c r="M47" s="466">
        <v>994506</v>
      </c>
      <c r="N47" s="412">
        <f>L47-M47</f>
        <v>-10</v>
      </c>
      <c r="O47" s="412">
        <f>$F47*N47</f>
        <v>10000</v>
      </c>
      <c r="P47" s="412">
        <f>O47/1000000</f>
        <v>0.01</v>
      </c>
      <c r="Q47" s="507" t="s">
        <v>460</v>
      </c>
    </row>
    <row r="48" spans="1:17" ht="18">
      <c r="A48" s="155">
        <v>31</v>
      </c>
      <c r="B48" s="156" t="s">
        <v>395</v>
      </c>
      <c r="C48" s="157">
        <v>5128457</v>
      </c>
      <c r="D48" s="161" t="s">
        <v>12</v>
      </c>
      <c r="E48" s="249" t="s">
        <v>339</v>
      </c>
      <c r="F48" s="157">
        <v>-500</v>
      </c>
      <c r="G48" s="440">
        <v>961268</v>
      </c>
      <c r="H48" s="466">
        <v>961481</v>
      </c>
      <c r="I48" s="273">
        <f>G48-H48</f>
        <v>-213</v>
      </c>
      <c r="J48" s="273">
        <f>$F48*I48</f>
        <v>106500</v>
      </c>
      <c r="K48" s="273">
        <f>J48/1000000</f>
        <v>0.1065</v>
      </c>
      <c r="L48" s="440">
        <v>986905</v>
      </c>
      <c r="M48" s="466">
        <v>986930</v>
      </c>
      <c r="N48" s="273">
        <f>L48-M48</f>
        <v>-25</v>
      </c>
      <c r="O48" s="273">
        <f>$F48*N48</f>
        <v>12500</v>
      </c>
      <c r="P48" s="273">
        <f>O48/1000000</f>
        <v>0.0125</v>
      </c>
      <c r="Q48" s="507"/>
    </row>
    <row r="49" spans="1:17" ht="18">
      <c r="A49" s="155"/>
      <c r="B49" s="442" t="s">
        <v>387</v>
      </c>
      <c r="C49" s="157"/>
      <c r="D49" s="161"/>
      <c r="E49" s="249"/>
      <c r="F49" s="157"/>
      <c r="G49" s="330"/>
      <c r="H49" s="267"/>
      <c r="I49" s="412"/>
      <c r="J49" s="412"/>
      <c r="K49" s="412"/>
      <c r="L49" s="330"/>
      <c r="M49" s="267"/>
      <c r="N49" s="412"/>
      <c r="O49" s="412"/>
      <c r="P49" s="412"/>
      <c r="Q49" s="507"/>
    </row>
    <row r="50" spans="1:17" ht="18">
      <c r="A50" s="155">
        <v>32</v>
      </c>
      <c r="B50" s="156" t="s">
        <v>384</v>
      </c>
      <c r="C50" s="157">
        <v>4864891</v>
      </c>
      <c r="D50" s="161" t="s">
        <v>12</v>
      </c>
      <c r="E50" s="249" t="s">
        <v>339</v>
      </c>
      <c r="F50" s="157">
        <v>-2000</v>
      </c>
      <c r="G50" s="440">
        <v>997995</v>
      </c>
      <c r="H50" s="466">
        <v>998503</v>
      </c>
      <c r="I50" s="412">
        <f>G50-H50</f>
        <v>-508</v>
      </c>
      <c r="J50" s="412">
        <f>$F50*I50</f>
        <v>1016000</v>
      </c>
      <c r="K50" s="412">
        <f>J50/1000000</f>
        <v>1.016</v>
      </c>
      <c r="L50" s="440">
        <v>998656</v>
      </c>
      <c r="M50" s="466">
        <v>998656</v>
      </c>
      <c r="N50" s="412">
        <f>L50-M50</f>
        <v>0</v>
      </c>
      <c r="O50" s="412">
        <f>$F50*N50</f>
        <v>0</v>
      </c>
      <c r="P50" s="412">
        <f>O50/1000000</f>
        <v>0</v>
      </c>
      <c r="Q50" s="507"/>
    </row>
    <row r="51" spans="1:17" ht="18">
      <c r="A51" s="155">
        <v>33</v>
      </c>
      <c r="B51" s="156" t="s">
        <v>395</v>
      </c>
      <c r="C51" s="157">
        <v>4864925</v>
      </c>
      <c r="D51" s="161" t="s">
        <v>12</v>
      </c>
      <c r="E51" s="249" t="s">
        <v>339</v>
      </c>
      <c r="F51" s="157">
        <v>-1000</v>
      </c>
      <c r="G51" s="440">
        <v>987090</v>
      </c>
      <c r="H51" s="466">
        <v>988172</v>
      </c>
      <c r="I51" s="412">
        <f>G51-H51</f>
        <v>-1082</v>
      </c>
      <c r="J51" s="412">
        <f>$F51*I51</f>
        <v>1082000</v>
      </c>
      <c r="K51" s="412">
        <f>J51/1000000</f>
        <v>1.082</v>
      </c>
      <c r="L51" s="440">
        <v>997199</v>
      </c>
      <c r="M51" s="466">
        <v>997199</v>
      </c>
      <c r="N51" s="412">
        <f>L51-M51</f>
        <v>0</v>
      </c>
      <c r="O51" s="412">
        <f>$F51*N51</f>
        <v>0</v>
      </c>
      <c r="P51" s="412">
        <f>O51/1000000</f>
        <v>0</v>
      </c>
      <c r="Q51" s="507"/>
    </row>
    <row r="52" spans="1:17" ht="18" customHeight="1">
      <c r="A52" s="155"/>
      <c r="B52" s="163" t="s">
        <v>184</v>
      </c>
      <c r="C52" s="157"/>
      <c r="D52" s="158"/>
      <c r="E52" s="249"/>
      <c r="F52" s="162"/>
      <c r="G52" s="102"/>
      <c r="H52" s="157"/>
      <c r="I52" s="387"/>
      <c r="J52" s="387"/>
      <c r="K52" s="387"/>
      <c r="L52" s="388"/>
      <c r="M52" s="387"/>
      <c r="N52" s="387"/>
      <c r="O52" s="387"/>
      <c r="P52" s="387"/>
      <c r="Q52" s="452"/>
    </row>
    <row r="53" spans="1:17" ht="18">
      <c r="A53" s="155">
        <v>34</v>
      </c>
      <c r="B53" s="165" t="s">
        <v>206</v>
      </c>
      <c r="C53" s="157">
        <v>4865133</v>
      </c>
      <c r="D53" s="161" t="s">
        <v>12</v>
      </c>
      <c r="E53" s="249" t="s">
        <v>339</v>
      </c>
      <c r="F53" s="162">
        <v>100</v>
      </c>
      <c r="G53" s="330">
        <v>440670</v>
      </c>
      <c r="H53" s="267">
        <v>436221</v>
      </c>
      <c r="I53" s="412">
        <f>G53-H53</f>
        <v>4449</v>
      </c>
      <c r="J53" s="412">
        <f>$F53*I53</f>
        <v>444900</v>
      </c>
      <c r="K53" s="412">
        <f>J53/1000000</f>
        <v>0.4449</v>
      </c>
      <c r="L53" s="330">
        <v>46706</v>
      </c>
      <c r="M53" s="267">
        <v>46706</v>
      </c>
      <c r="N53" s="412">
        <f>L53-M53</f>
        <v>0</v>
      </c>
      <c r="O53" s="412">
        <f>$F53*N53</f>
        <v>0</v>
      </c>
      <c r="P53" s="412">
        <f>O53/1000000</f>
        <v>0</v>
      </c>
      <c r="Q53" s="452"/>
    </row>
    <row r="54" spans="1:17" ht="18" customHeight="1">
      <c r="A54" s="155"/>
      <c r="B54" s="163" t="s">
        <v>186</v>
      </c>
      <c r="C54" s="157"/>
      <c r="D54" s="161"/>
      <c r="E54" s="249"/>
      <c r="F54" s="162"/>
      <c r="G54" s="102"/>
      <c r="H54" s="157"/>
      <c r="I54" s="412"/>
      <c r="J54" s="412"/>
      <c r="K54" s="412"/>
      <c r="L54" s="388"/>
      <c r="M54" s="387"/>
      <c r="N54" s="412"/>
      <c r="O54" s="412"/>
      <c r="P54" s="412"/>
      <c r="Q54" s="452"/>
    </row>
    <row r="55" spans="1:17" ht="18" customHeight="1">
      <c r="A55" s="155">
        <v>35</v>
      </c>
      <c r="B55" s="156" t="s">
        <v>173</v>
      </c>
      <c r="C55" s="157">
        <v>4902554</v>
      </c>
      <c r="D55" s="161" t="s">
        <v>12</v>
      </c>
      <c r="E55" s="249" t="s">
        <v>339</v>
      </c>
      <c r="F55" s="162">
        <v>75</v>
      </c>
      <c r="G55" s="440">
        <v>0</v>
      </c>
      <c r="H55" s="466">
        <v>0</v>
      </c>
      <c r="I55" s="412">
        <f>G55-H55</f>
        <v>0</v>
      </c>
      <c r="J55" s="412">
        <f>$F55*I55</f>
        <v>0</v>
      </c>
      <c r="K55" s="412">
        <f>J55/1000000</f>
        <v>0</v>
      </c>
      <c r="L55" s="440">
        <v>0</v>
      </c>
      <c r="M55" s="466">
        <v>0</v>
      </c>
      <c r="N55" s="412">
        <f>L55-M55</f>
        <v>0</v>
      </c>
      <c r="O55" s="412">
        <f>$F55*N55</f>
        <v>0</v>
      </c>
      <c r="P55" s="412">
        <f>O55/1000000</f>
        <v>0</v>
      </c>
      <c r="Q55" s="464"/>
    </row>
    <row r="56" spans="1:17" ht="18" customHeight="1">
      <c r="A56" s="155"/>
      <c r="B56" s="163" t="s">
        <v>167</v>
      </c>
      <c r="C56" s="157"/>
      <c r="D56" s="161"/>
      <c r="E56" s="249"/>
      <c r="F56" s="162"/>
      <c r="G56" s="102"/>
      <c r="H56" s="157"/>
      <c r="I56" s="412"/>
      <c r="J56" s="412"/>
      <c r="K56" s="412"/>
      <c r="L56" s="388"/>
      <c r="M56" s="387"/>
      <c r="N56" s="412"/>
      <c r="O56" s="412"/>
      <c r="P56" s="412"/>
      <c r="Q56" s="452"/>
    </row>
    <row r="57" spans="1:17" ht="18" customHeight="1">
      <c r="A57" s="155">
        <v>36</v>
      </c>
      <c r="B57" s="156" t="s">
        <v>180</v>
      </c>
      <c r="C57" s="157">
        <v>4865093</v>
      </c>
      <c r="D57" s="161" t="s">
        <v>12</v>
      </c>
      <c r="E57" s="249" t="s">
        <v>339</v>
      </c>
      <c r="F57" s="162">
        <v>100</v>
      </c>
      <c r="G57" s="440">
        <v>100611</v>
      </c>
      <c r="H57" s="466">
        <v>98811</v>
      </c>
      <c r="I57" s="412">
        <f>G57-H57</f>
        <v>1800</v>
      </c>
      <c r="J57" s="412">
        <f>$F57*I57</f>
        <v>180000</v>
      </c>
      <c r="K57" s="412">
        <f>J57/1000000</f>
        <v>0.18</v>
      </c>
      <c r="L57" s="440">
        <v>74099</v>
      </c>
      <c r="M57" s="466">
        <v>74098</v>
      </c>
      <c r="N57" s="412">
        <f>L57-M57</f>
        <v>1</v>
      </c>
      <c r="O57" s="412">
        <f>$F57*N57</f>
        <v>100</v>
      </c>
      <c r="P57" s="412">
        <f>O57/1000000</f>
        <v>0.0001</v>
      </c>
      <c r="Q57" s="452"/>
    </row>
    <row r="58" spans="1:17" ht="19.5" customHeight="1">
      <c r="A58" s="155">
        <v>37</v>
      </c>
      <c r="B58" s="159" t="s">
        <v>181</v>
      </c>
      <c r="C58" s="157">
        <v>4865094</v>
      </c>
      <c r="D58" s="161" t="s">
        <v>12</v>
      </c>
      <c r="E58" s="249" t="s">
        <v>339</v>
      </c>
      <c r="F58" s="162">
        <v>100</v>
      </c>
      <c r="G58" s="440">
        <v>108838</v>
      </c>
      <c r="H58" s="466">
        <v>108838</v>
      </c>
      <c r="I58" s="412">
        <f>G58-H58</f>
        <v>0</v>
      </c>
      <c r="J58" s="412">
        <f>$F58*I58</f>
        <v>0</v>
      </c>
      <c r="K58" s="412">
        <f>J58/1000000</f>
        <v>0</v>
      </c>
      <c r="L58" s="440">
        <v>77493</v>
      </c>
      <c r="M58" s="466">
        <v>77493</v>
      </c>
      <c r="N58" s="412">
        <f>L58-M58</f>
        <v>0</v>
      </c>
      <c r="O58" s="412">
        <f>$F58*N58</f>
        <v>0</v>
      </c>
      <c r="P58" s="412">
        <f>O58/1000000</f>
        <v>0</v>
      </c>
      <c r="Q58" s="464" t="s">
        <v>484</v>
      </c>
    </row>
    <row r="59" spans="1:17" ht="19.5" customHeight="1">
      <c r="A59" s="155"/>
      <c r="B59" s="159"/>
      <c r="C59" s="157"/>
      <c r="D59" s="161"/>
      <c r="E59" s="249"/>
      <c r="F59" s="162"/>
      <c r="G59" s="440"/>
      <c r="H59" s="466"/>
      <c r="I59" s="412"/>
      <c r="J59" s="412"/>
      <c r="K59" s="412">
        <v>0.1367</v>
      </c>
      <c r="L59" s="440"/>
      <c r="M59" s="466"/>
      <c r="N59" s="412"/>
      <c r="O59" s="412"/>
      <c r="P59" s="412">
        <v>0</v>
      </c>
      <c r="Q59" s="464" t="s">
        <v>485</v>
      </c>
    </row>
    <row r="60" spans="1:17" ht="22.5" customHeight="1">
      <c r="A60" s="155">
        <v>38</v>
      </c>
      <c r="B60" s="165" t="s">
        <v>205</v>
      </c>
      <c r="C60" s="157">
        <v>5269199</v>
      </c>
      <c r="D60" s="161" t="s">
        <v>12</v>
      </c>
      <c r="E60" s="249" t="s">
        <v>339</v>
      </c>
      <c r="F60" s="162">
        <v>100</v>
      </c>
      <c r="G60" s="440">
        <v>28642</v>
      </c>
      <c r="H60" s="466">
        <v>28253</v>
      </c>
      <c r="I60" s="415">
        <f>G60-H60</f>
        <v>389</v>
      </c>
      <c r="J60" s="415">
        <f>$F60*I60</f>
        <v>38900</v>
      </c>
      <c r="K60" s="415">
        <f>J60/1000000</f>
        <v>0.0389</v>
      </c>
      <c r="L60" s="440">
        <v>62222</v>
      </c>
      <c r="M60" s="466">
        <v>61720</v>
      </c>
      <c r="N60" s="415">
        <f>L60-M60</f>
        <v>502</v>
      </c>
      <c r="O60" s="415">
        <f>$F60*N60</f>
        <v>50200</v>
      </c>
      <c r="P60" s="415">
        <f>O60/1000000</f>
        <v>0.0502</v>
      </c>
      <c r="Q60" s="616"/>
    </row>
    <row r="61" spans="1:17" ht="19.5" customHeight="1">
      <c r="A61" s="155"/>
      <c r="B61" s="163" t="s">
        <v>173</v>
      </c>
      <c r="C61" s="157"/>
      <c r="D61" s="161"/>
      <c r="E61" s="158"/>
      <c r="F61" s="162"/>
      <c r="G61" s="330"/>
      <c r="H61" s="267"/>
      <c r="I61" s="412"/>
      <c r="J61" s="412"/>
      <c r="K61" s="412"/>
      <c r="L61" s="388"/>
      <c r="M61" s="387"/>
      <c r="N61" s="412"/>
      <c r="O61" s="412"/>
      <c r="P61" s="412"/>
      <c r="Q61" s="452"/>
    </row>
    <row r="62" spans="1:20" s="491" customFormat="1" ht="15.75" customHeight="1" thickBot="1">
      <c r="A62" s="166">
        <v>39</v>
      </c>
      <c r="B62" s="443" t="s">
        <v>174</v>
      </c>
      <c r="C62" s="168">
        <v>4865151</v>
      </c>
      <c r="D62" s="779" t="s">
        <v>12</v>
      </c>
      <c r="E62" s="169" t="s">
        <v>13</v>
      </c>
      <c r="F62" s="174">
        <v>100</v>
      </c>
      <c r="G62" s="780">
        <v>11902</v>
      </c>
      <c r="H62" s="174">
        <v>9744</v>
      </c>
      <c r="I62" s="174">
        <f>G62-H62</f>
        <v>2158</v>
      </c>
      <c r="J62" s="174">
        <f>$F62*I62</f>
        <v>215800</v>
      </c>
      <c r="K62" s="174">
        <f>J62/1000000</f>
        <v>0.2158</v>
      </c>
      <c r="L62" s="166">
        <v>277</v>
      </c>
      <c r="M62" s="174">
        <v>276</v>
      </c>
      <c r="N62" s="174">
        <f>L62-M62</f>
        <v>1</v>
      </c>
      <c r="O62" s="174">
        <f>$F62*N62</f>
        <v>100</v>
      </c>
      <c r="P62" s="174">
        <f>O62/1000000</f>
        <v>0.0001</v>
      </c>
      <c r="Q62" s="781" t="s">
        <v>467</v>
      </c>
      <c r="R62" s="251"/>
      <c r="S62" s="251"/>
      <c r="T62" s="251"/>
    </row>
    <row r="63" spans="1:20" s="491" customFormat="1" ht="15.75" customHeight="1" thickBot="1" thickTop="1">
      <c r="A63" s="166"/>
      <c r="B63" s="443"/>
      <c r="R63" s="251"/>
      <c r="S63" s="251"/>
      <c r="T63" s="251"/>
    </row>
    <row r="64" spans="1:20" ht="15.75" customHeight="1" thickTop="1">
      <c r="A64" s="508"/>
      <c r="B64" s="508"/>
      <c r="C64" s="508"/>
      <c r="D64" s="508"/>
      <c r="E64" s="508"/>
      <c r="F64" s="508"/>
      <c r="G64" s="508"/>
      <c r="H64" s="508"/>
      <c r="I64" s="508"/>
      <c r="J64" s="508"/>
      <c r="K64" s="508"/>
      <c r="L64" s="508"/>
      <c r="M64" s="508"/>
      <c r="N64" s="508"/>
      <c r="O64" s="508"/>
      <c r="P64" s="508"/>
      <c r="Q64" s="89"/>
      <c r="R64" s="89"/>
      <c r="S64" s="89"/>
      <c r="T64" s="89"/>
    </row>
    <row r="65" spans="1:20" ht="24" thickBot="1">
      <c r="A65" s="385" t="s">
        <v>357</v>
      </c>
      <c r="G65" s="488"/>
      <c r="H65" s="488"/>
      <c r="I65" s="45" t="s">
        <v>388</v>
      </c>
      <c r="J65" s="488"/>
      <c r="K65" s="488"/>
      <c r="L65" s="488"/>
      <c r="M65" s="488"/>
      <c r="N65" s="45" t="s">
        <v>389</v>
      </c>
      <c r="O65" s="488"/>
      <c r="P65" s="488"/>
      <c r="R65" s="89"/>
      <c r="S65" s="89"/>
      <c r="T65" s="89"/>
    </row>
    <row r="66" spans="1:20" ht="39.75" thickBot="1" thickTop="1">
      <c r="A66" s="509" t="s">
        <v>8</v>
      </c>
      <c r="B66" s="510" t="s">
        <v>9</v>
      </c>
      <c r="C66" s="511" t="s">
        <v>1</v>
      </c>
      <c r="D66" s="511" t="s">
        <v>2</v>
      </c>
      <c r="E66" s="511" t="s">
        <v>3</v>
      </c>
      <c r="F66" s="511" t="s">
        <v>10</v>
      </c>
      <c r="G66" s="509" t="str">
        <f>G5</f>
        <v>FINAL READING 31/10/2018</v>
      </c>
      <c r="H66" s="511" t="str">
        <f>H5</f>
        <v>INTIAL READING 1/10/2018</v>
      </c>
      <c r="I66" s="511" t="s">
        <v>4</v>
      </c>
      <c r="J66" s="511" t="s">
        <v>5</v>
      </c>
      <c r="K66" s="511" t="s">
        <v>6</v>
      </c>
      <c r="L66" s="509" t="str">
        <f>G66</f>
        <v>FINAL READING 31/10/2018</v>
      </c>
      <c r="M66" s="511" t="str">
        <f>H66</f>
        <v>INTIAL READING 1/10/2018</v>
      </c>
      <c r="N66" s="511" t="s">
        <v>4</v>
      </c>
      <c r="O66" s="511" t="s">
        <v>5</v>
      </c>
      <c r="P66" s="511" t="s">
        <v>6</v>
      </c>
      <c r="Q66" s="512" t="s">
        <v>302</v>
      </c>
      <c r="R66" s="89"/>
      <c r="S66" s="89"/>
      <c r="T66" s="89"/>
    </row>
    <row r="67" spans="1:20" ht="15.75" customHeight="1" thickTop="1">
      <c r="A67" s="513"/>
      <c r="B67" s="442" t="s">
        <v>383</v>
      </c>
      <c r="C67" s="514"/>
      <c r="D67" s="514"/>
      <c r="E67" s="514"/>
      <c r="F67" s="515"/>
      <c r="G67" s="514"/>
      <c r="H67" s="514"/>
      <c r="I67" s="514"/>
      <c r="J67" s="514"/>
      <c r="K67" s="515"/>
      <c r="L67" s="514"/>
      <c r="M67" s="514"/>
      <c r="N67" s="514"/>
      <c r="O67" s="514"/>
      <c r="P67" s="514"/>
      <c r="Q67" s="516"/>
      <c r="R67" s="89"/>
      <c r="S67" s="89"/>
      <c r="T67" s="89"/>
    </row>
    <row r="68" spans="1:20" ht="15.75" customHeight="1">
      <c r="A68" s="155">
        <v>1</v>
      </c>
      <c r="B68" s="156" t="s">
        <v>429</v>
      </c>
      <c r="C68" s="157">
        <v>5295127</v>
      </c>
      <c r="D68" s="337" t="s">
        <v>12</v>
      </c>
      <c r="E68" s="316" t="s">
        <v>339</v>
      </c>
      <c r="F68" s="162">
        <v>-100</v>
      </c>
      <c r="G68" s="330">
        <v>348621</v>
      </c>
      <c r="H68" s="331">
        <v>344746</v>
      </c>
      <c r="I68" s="267">
        <f>G68-H68</f>
        <v>3875</v>
      </c>
      <c r="J68" s="267">
        <f>$F68*I68</f>
        <v>-387500</v>
      </c>
      <c r="K68" s="267">
        <f>J68/1000000</f>
        <v>-0.3875</v>
      </c>
      <c r="L68" s="330">
        <v>2036</v>
      </c>
      <c r="M68" s="331">
        <v>1980</v>
      </c>
      <c r="N68" s="267">
        <f>L68-M68</f>
        <v>56</v>
      </c>
      <c r="O68" s="267">
        <f>$F68*N68</f>
        <v>-5600</v>
      </c>
      <c r="P68" s="267">
        <f>O68/1000000</f>
        <v>-0.0056</v>
      </c>
      <c r="Q68" s="464"/>
      <c r="R68" s="89"/>
      <c r="S68" s="89"/>
      <c r="T68" s="89"/>
    </row>
    <row r="69" spans="1:20" ht="15.75" customHeight="1">
      <c r="A69" s="155">
        <v>2</v>
      </c>
      <c r="B69" s="156" t="s">
        <v>432</v>
      </c>
      <c r="C69" s="157">
        <v>5128400</v>
      </c>
      <c r="D69" s="337" t="s">
        <v>12</v>
      </c>
      <c r="E69" s="316" t="s">
        <v>339</v>
      </c>
      <c r="F69" s="162">
        <v>-1000</v>
      </c>
      <c r="G69" s="330">
        <v>4878</v>
      </c>
      <c r="H69" s="331">
        <v>4723</v>
      </c>
      <c r="I69" s="267">
        <f>G69-H69</f>
        <v>155</v>
      </c>
      <c r="J69" s="267">
        <f>$F69*I69</f>
        <v>-155000</v>
      </c>
      <c r="K69" s="267">
        <f>J69/1000000</f>
        <v>-0.155</v>
      </c>
      <c r="L69" s="330">
        <v>1922</v>
      </c>
      <c r="M69" s="331">
        <v>1921</v>
      </c>
      <c r="N69" s="267">
        <f>L69-M69</f>
        <v>1</v>
      </c>
      <c r="O69" s="267">
        <f>$F69*N69</f>
        <v>-1000</v>
      </c>
      <c r="P69" s="267">
        <f>O69/1000000</f>
        <v>-0.001</v>
      </c>
      <c r="Q69" s="464"/>
      <c r="R69" s="89"/>
      <c r="S69" s="89"/>
      <c r="T69" s="89"/>
    </row>
    <row r="70" spans="1:20" ht="15.75" customHeight="1">
      <c r="A70" s="517"/>
      <c r="B70" s="306" t="s">
        <v>354</v>
      </c>
      <c r="C70" s="324"/>
      <c r="D70" s="337"/>
      <c r="E70" s="316"/>
      <c r="F70" s="162"/>
      <c r="G70" s="159"/>
      <c r="H70" s="159"/>
      <c r="I70" s="159"/>
      <c r="J70" s="159"/>
      <c r="K70" s="159"/>
      <c r="L70" s="517"/>
      <c r="M70" s="159"/>
      <c r="N70" s="159"/>
      <c r="O70" s="159"/>
      <c r="P70" s="159"/>
      <c r="Q70" s="464"/>
      <c r="R70" s="89"/>
      <c r="S70" s="89"/>
      <c r="T70" s="89"/>
    </row>
    <row r="71" spans="1:20" ht="15.75" customHeight="1">
      <c r="A71" s="155">
        <v>3</v>
      </c>
      <c r="B71" s="156" t="s">
        <v>355</v>
      </c>
      <c r="C71" s="157">
        <v>4902555</v>
      </c>
      <c r="D71" s="337" t="s">
        <v>12</v>
      </c>
      <c r="E71" s="316" t="s">
        <v>339</v>
      </c>
      <c r="F71" s="162">
        <v>-75</v>
      </c>
      <c r="G71" s="330">
        <v>10288</v>
      </c>
      <c r="H71" s="331">
        <v>10825</v>
      </c>
      <c r="I71" s="267">
        <f>G71-H71</f>
        <v>-537</v>
      </c>
      <c r="J71" s="267">
        <f>$F71*I71</f>
        <v>40275</v>
      </c>
      <c r="K71" s="267">
        <f>J71/1000000</f>
        <v>0.040275</v>
      </c>
      <c r="L71" s="330">
        <v>17589</v>
      </c>
      <c r="M71" s="331">
        <v>17344</v>
      </c>
      <c r="N71" s="267">
        <f>L71-M71</f>
        <v>245</v>
      </c>
      <c r="O71" s="267">
        <f>$F71*N71</f>
        <v>-18375</v>
      </c>
      <c r="P71" s="267">
        <f>O71/1000000</f>
        <v>-0.018375</v>
      </c>
      <c r="Q71" s="464"/>
      <c r="R71" s="89"/>
      <c r="S71" s="89"/>
      <c r="T71" s="89"/>
    </row>
    <row r="72" spans="1:20" s="491" customFormat="1" ht="15.75" customHeight="1" thickBot="1">
      <c r="A72" s="166">
        <v>4</v>
      </c>
      <c r="B72" s="443" t="s">
        <v>356</v>
      </c>
      <c r="C72" s="168">
        <v>4902581</v>
      </c>
      <c r="D72" s="779" t="s">
        <v>12</v>
      </c>
      <c r="E72" s="169" t="s">
        <v>339</v>
      </c>
      <c r="F72" s="174">
        <v>-100</v>
      </c>
      <c r="G72" s="780">
        <v>4887</v>
      </c>
      <c r="H72" s="174">
        <v>4884</v>
      </c>
      <c r="I72" s="174">
        <f>G72-H72</f>
        <v>3</v>
      </c>
      <c r="J72" s="174">
        <f>$F72*I72</f>
        <v>-300</v>
      </c>
      <c r="K72" s="174">
        <f>J72/1000000</f>
        <v>-0.0003</v>
      </c>
      <c r="L72" s="166">
        <v>9883</v>
      </c>
      <c r="M72" s="174">
        <v>9615</v>
      </c>
      <c r="N72" s="174">
        <f>L72-M72</f>
        <v>268</v>
      </c>
      <c r="O72" s="174">
        <f>$F72*N72</f>
        <v>-26800</v>
      </c>
      <c r="P72" s="174">
        <f>O72/1000000</f>
        <v>-0.0268</v>
      </c>
      <c r="Q72" s="781"/>
      <c r="R72" s="251"/>
      <c r="S72" s="251"/>
      <c r="T72" s="251"/>
    </row>
    <row r="73" spans="1:20" ht="15.75" customHeight="1" thickTop="1">
      <c r="A73" s="508"/>
      <c r="B73" s="508"/>
      <c r="C73" s="508"/>
      <c r="D73" s="508"/>
      <c r="E73" s="508"/>
      <c r="F73" s="508"/>
      <c r="G73" s="508"/>
      <c r="H73" s="508"/>
      <c r="I73" s="508"/>
      <c r="J73" s="508"/>
      <c r="K73" s="508"/>
      <c r="L73" s="508"/>
      <c r="M73" s="508"/>
      <c r="N73" s="508"/>
      <c r="O73" s="508"/>
      <c r="P73" s="508"/>
      <c r="Q73" s="89"/>
      <c r="R73" s="89"/>
      <c r="S73" s="89"/>
      <c r="T73" s="89"/>
    </row>
    <row r="74" spans="1:20" ht="15.75" customHeight="1">
      <c r="A74" s="508"/>
      <c r="B74" s="508"/>
      <c r="C74" s="508"/>
      <c r="D74" s="508"/>
      <c r="E74" s="508"/>
      <c r="F74" s="508"/>
      <c r="G74" s="508"/>
      <c r="H74" s="508"/>
      <c r="I74" s="508"/>
      <c r="J74" s="508"/>
      <c r="K74" s="508"/>
      <c r="L74" s="508"/>
      <c r="M74" s="508"/>
      <c r="N74" s="508"/>
      <c r="O74" s="508"/>
      <c r="P74" s="508"/>
      <c r="Q74" s="89"/>
      <c r="R74" s="89"/>
      <c r="S74" s="89"/>
      <c r="T74" s="89"/>
    </row>
    <row r="75" spans="1:16" ht="25.5" customHeight="1">
      <c r="A75" s="172" t="s">
        <v>331</v>
      </c>
      <c r="B75" s="496"/>
      <c r="C75" s="75"/>
      <c r="D75" s="496"/>
      <c r="E75" s="496"/>
      <c r="F75" s="496"/>
      <c r="G75" s="496"/>
      <c r="H75" s="496"/>
      <c r="I75" s="496"/>
      <c r="J75" s="496"/>
      <c r="K75" s="617">
        <f>SUM(K9:K62)+SUM(K68:K72)-K32</f>
        <v>1.4074332299999999</v>
      </c>
      <c r="L75" s="618"/>
      <c r="M75" s="618"/>
      <c r="N75" s="618"/>
      <c r="O75" s="618"/>
      <c r="P75" s="617">
        <f>SUM(P9:P62)+SUM(P68:P72)-P32</f>
        <v>-0.010708340000000004</v>
      </c>
    </row>
    <row r="76" spans="1:16" ht="12.75">
      <c r="A76" s="496"/>
      <c r="B76" s="496"/>
      <c r="C76" s="496"/>
      <c r="D76" s="496"/>
      <c r="E76" s="496"/>
      <c r="F76" s="496"/>
      <c r="G76" s="496"/>
      <c r="H76" s="496"/>
      <c r="I76" s="496"/>
      <c r="J76" s="496"/>
      <c r="K76" s="496"/>
      <c r="L76" s="496"/>
      <c r="M76" s="496"/>
      <c r="N76" s="496"/>
      <c r="O76" s="496"/>
      <c r="P76" s="496"/>
    </row>
    <row r="77" spans="1:16" ht="9.75" customHeight="1">
      <c r="A77" s="496"/>
      <c r="B77" s="496"/>
      <c r="C77" s="496"/>
      <c r="D77" s="496"/>
      <c r="E77" s="496"/>
      <c r="F77" s="496"/>
      <c r="G77" s="496"/>
      <c r="H77" s="496"/>
      <c r="I77" s="496"/>
      <c r="J77" s="496"/>
      <c r="K77" s="496"/>
      <c r="L77" s="496"/>
      <c r="M77" s="496"/>
      <c r="N77" s="496"/>
      <c r="O77" s="496"/>
      <c r="P77" s="496"/>
    </row>
    <row r="78" spans="1:16" ht="12.75" hidden="1">
      <c r="A78" s="496"/>
      <c r="B78" s="496"/>
      <c r="C78" s="496"/>
      <c r="D78" s="496"/>
      <c r="E78" s="496"/>
      <c r="F78" s="496"/>
      <c r="G78" s="496"/>
      <c r="H78" s="496"/>
      <c r="I78" s="496"/>
      <c r="J78" s="496"/>
      <c r="K78" s="496"/>
      <c r="L78" s="496"/>
      <c r="M78" s="496"/>
      <c r="N78" s="496"/>
      <c r="O78" s="496"/>
      <c r="P78" s="496"/>
    </row>
    <row r="79" spans="1:16" ht="23.25" customHeight="1" thickBot="1">
      <c r="A79" s="496"/>
      <c r="B79" s="496"/>
      <c r="C79" s="619"/>
      <c r="D79" s="496"/>
      <c r="E79" s="496"/>
      <c r="F79" s="496"/>
      <c r="G79" s="496"/>
      <c r="H79" s="496"/>
      <c r="I79" s="496"/>
      <c r="J79" s="620"/>
      <c r="K79" s="565" t="s">
        <v>332</v>
      </c>
      <c r="L79" s="496"/>
      <c r="M79" s="496"/>
      <c r="N79" s="496"/>
      <c r="O79" s="496"/>
      <c r="P79" s="565" t="s">
        <v>333</v>
      </c>
    </row>
    <row r="80" spans="1:17" ht="20.25">
      <c r="A80" s="621"/>
      <c r="B80" s="622"/>
      <c r="C80" s="172"/>
      <c r="D80" s="553"/>
      <c r="E80" s="553"/>
      <c r="F80" s="553"/>
      <c r="G80" s="553"/>
      <c r="H80" s="553"/>
      <c r="I80" s="553"/>
      <c r="J80" s="623"/>
      <c r="K80" s="622"/>
      <c r="L80" s="622"/>
      <c r="M80" s="622"/>
      <c r="N80" s="622"/>
      <c r="O80" s="622"/>
      <c r="P80" s="622"/>
      <c r="Q80" s="554"/>
    </row>
    <row r="81" spans="1:17" ht="20.25">
      <c r="A81" s="237"/>
      <c r="B81" s="172" t="s">
        <v>329</v>
      </c>
      <c r="C81" s="172"/>
      <c r="D81" s="624"/>
      <c r="E81" s="624"/>
      <c r="F81" s="624"/>
      <c r="G81" s="624"/>
      <c r="H81" s="624"/>
      <c r="I81" s="624"/>
      <c r="J81" s="624"/>
      <c r="K81" s="625">
        <f>K75</f>
        <v>1.4074332299999999</v>
      </c>
      <c r="L81" s="626"/>
      <c r="M81" s="626"/>
      <c r="N81" s="626"/>
      <c r="O81" s="626"/>
      <c r="P81" s="625">
        <f>P75</f>
        <v>-0.010708340000000004</v>
      </c>
      <c r="Q81" s="555"/>
    </row>
    <row r="82" spans="1:17" ht="20.25">
      <c r="A82" s="237"/>
      <c r="B82" s="172"/>
      <c r="C82" s="172"/>
      <c r="D82" s="624"/>
      <c r="E82" s="624"/>
      <c r="F82" s="624"/>
      <c r="G82" s="624"/>
      <c r="H82" s="624"/>
      <c r="I82" s="627"/>
      <c r="J82" s="56"/>
      <c r="K82" s="612"/>
      <c r="L82" s="612"/>
      <c r="M82" s="612"/>
      <c r="N82" s="612"/>
      <c r="O82" s="612"/>
      <c r="P82" s="612"/>
      <c r="Q82" s="555"/>
    </row>
    <row r="83" spans="1:17" ht="20.25">
      <c r="A83" s="237"/>
      <c r="B83" s="172" t="s">
        <v>322</v>
      </c>
      <c r="C83" s="172"/>
      <c r="D83" s="624"/>
      <c r="E83" s="624"/>
      <c r="F83" s="624"/>
      <c r="G83" s="624"/>
      <c r="H83" s="624"/>
      <c r="I83" s="624"/>
      <c r="J83" s="624"/>
      <c r="K83" s="625">
        <f>'STEPPED UP GENCO'!K42</f>
        <v>0.07791065999999999</v>
      </c>
      <c r="L83" s="625"/>
      <c r="M83" s="625"/>
      <c r="N83" s="625"/>
      <c r="O83" s="625"/>
      <c r="P83" s="625">
        <f>'STEPPED UP GENCO'!P42</f>
        <v>-0.1884454308</v>
      </c>
      <c r="Q83" s="555"/>
    </row>
    <row r="84" spans="1:17" ht="20.25">
      <c r="A84" s="237"/>
      <c r="B84" s="172"/>
      <c r="C84" s="172"/>
      <c r="D84" s="628"/>
      <c r="E84" s="628"/>
      <c r="F84" s="628"/>
      <c r="G84" s="628"/>
      <c r="H84" s="628"/>
      <c r="I84" s="629"/>
      <c r="J84" s="630"/>
      <c r="K84" s="488"/>
      <c r="L84" s="488"/>
      <c r="M84" s="488"/>
      <c r="N84" s="488"/>
      <c r="O84" s="488"/>
      <c r="P84" s="488"/>
      <c r="Q84" s="555"/>
    </row>
    <row r="85" spans="1:17" ht="20.25">
      <c r="A85" s="237"/>
      <c r="B85" s="172" t="s">
        <v>330</v>
      </c>
      <c r="C85" s="172"/>
      <c r="D85" s="488"/>
      <c r="E85" s="488"/>
      <c r="F85" s="488"/>
      <c r="G85" s="488"/>
      <c r="H85" s="488"/>
      <c r="I85" s="488"/>
      <c r="J85" s="488"/>
      <c r="K85" s="280">
        <f>SUM(K81:K84)</f>
        <v>1.4853438899999998</v>
      </c>
      <c r="L85" s="488"/>
      <c r="M85" s="488"/>
      <c r="N85" s="488"/>
      <c r="O85" s="488"/>
      <c r="P85" s="631">
        <f>SUM(P81:P84)</f>
        <v>-0.19915377080000002</v>
      </c>
      <c r="Q85" s="555"/>
    </row>
    <row r="86" spans="1:17" ht="20.25">
      <c r="A86" s="579"/>
      <c r="B86" s="488"/>
      <c r="C86" s="172"/>
      <c r="D86" s="488"/>
      <c r="E86" s="488"/>
      <c r="F86" s="488"/>
      <c r="G86" s="488"/>
      <c r="H86" s="488"/>
      <c r="I86" s="488"/>
      <c r="J86" s="488"/>
      <c r="K86" s="488"/>
      <c r="L86" s="488"/>
      <c r="M86" s="488"/>
      <c r="N86" s="488"/>
      <c r="O86" s="488"/>
      <c r="P86" s="488"/>
      <c r="Q86" s="555"/>
    </row>
    <row r="87" spans="1:17" ht="13.5" thickBot="1">
      <c r="A87" s="580"/>
      <c r="B87" s="556"/>
      <c r="C87" s="556"/>
      <c r="D87" s="556"/>
      <c r="E87" s="556"/>
      <c r="F87" s="556"/>
      <c r="G87" s="556"/>
      <c r="H87" s="556"/>
      <c r="I87" s="556"/>
      <c r="J87" s="556"/>
      <c r="K87" s="556"/>
      <c r="L87" s="556"/>
      <c r="M87" s="556"/>
      <c r="N87" s="556"/>
      <c r="O87" s="556"/>
      <c r="P87" s="556"/>
      <c r="Q87" s="557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="70" zoomScaleNormal="70" zoomScaleSheetLayoutView="70" zoomScalePageLayoutView="0" workbookViewId="0" topLeftCell="A1">
      <selection activeCell="A23" sqref="A23:IV23"/>
    </sheetView>
  </sheetViews>
  <sheetFormatPr defaultColWidth="9.140625" defaultRowHeight="12.75"/>
  <cols>
    <col min="1" max="1" width="4.7109375" style="448" customWidth="1"/>
    <col min="2" max="2" width="26.7109375" style="448" customWidth="1"/>
    <col min="3" max="3" width="18.57421875" style="448" customWidth="1"/>
    <col min="4" max="4" width="12.8515625" style="448" customWidth="1"/>
    <col min="5" max="5" width="22.140625" style="448" customWidth="1"/>
    <col min="6" max="6" width="14.421875" style="448" customWidth="1"/>
    <col min="7" max="7" width="15.57421875" style="448" customWidth="1"/>
    <col min="8" max="8" width="15.28125" style="448" customWidth="1"/>
    <col min="9" max="9" width="15.00390625" style="448" customWidth="1"/>
    <col min="10" max="10" width="16.7109375" style="448" customWidth="1"/>
    <col min="11" max="11" width="16.57421875" style="448" customWidth="1"/>
    <col min="12" max="12" width="17.140625" style="448" customWidth="1"/>
    <col min="13" max="13" width="14.7109375" style="448" customWidth="1"/>
    <col min="14" max="14" width="15.7109375" style="448" customWidth="1"/>
    <col min="15" max="15" width="18.28125" style="448" customWidth="1"/>
    <col min="16" max="16" width="17.140625" style="448" customWidth="1"/>
    <col min="17" max="17" width="22.00390625" style="448" customWidth="1"/>
    <col min="18" max="16384" width="9.140625" style="448" customWidth="1"/>
  </cols>
  <sheetData>
    <row r="1" ht="26.25" customHeight="1">
      <c r="A1" s="1" t="s">
        <v>232</v>
      </c>
    </row>
    <row r="2" spans="1:17" ht="23.25" customHeight="1">
      <c r="A2" s="2" t="s">
        <v>233</v>
      </c>
      <c r="P2" s="632" t="str">
        <f>NDPL!Q1</f>
        <v>OCTOBER-2018</v>
      </c>
      <c r="Q2" s="632"/>
    </row>
    <row r="3" ht="23.25">
      <c r="A3" s="178" t="s">
        <v>209</v>
      </c>
    </row>
    <row r="4" spans="1:16" ht="24" thickBot="1">
      <c r="A4" s="3"/>
      <c r="G4" s="488"/>
      <c r="H4" s="488"/>
      <c r="I4" s="45" t="s">
        <v>388</v>
      </c>
      <c r="J4" s="488"/>
      <c r="K4" s="488"/>
      <c r="L4" s="488"/>
      <c r="M4" s="488"/>
      <c r="N4" s="45" t="s">
        <v>389</v>
      </c>
      <c r="O4" s="488"/>
      <c r="P4" s="488"/>
    </row>
    <row r="5" spans="1:17" ht="51.75" customHeight="1" thickBot="1" thickTop="1">
      <c r="A5" s="509" t="s">
        <v>8</v>
      </c>
      <c r="B5" s="510" t="s">
        <v>9</v>
      </c>
      <c r="C5" s="511" t="s">
        <v>1</v>
      </c>
      <c r="D5" s="511" t="s">
        <v>2</v>
      </c>
      <c r="E5" s="511" t="s">
        <v>3</v>
      </c>
      <c r="F5" s="511" t="s">
        <v>10</v>
      </c>
      <c r="G5" s="509" t="str">
        <f>NDPL!G5</f>
        <v>FINAL READING 31/10/2018</v>
      </c>
      <c r="H5" s="511" t="str">
        <f>NDPL!H5</f>
        <v>INTIAL READING 1/10/2018</v>
      </c>
      <c r="I5" s="511" t="s">
        <v>4</v>
      </c>
      <c r="J5" s="511" t="s">
        <v>5</v>
      </c>
      <c r="K5" s="511" t="s">
        <v>6</v>
      </c>
      <c r="L5" s="509" t="str">
        <f>NDPL!G5</f>
        <v>FINAL READING 31/10/2018</v>
      </c>
      <c r="M5" s="511" t="str">
        <f>NDPL!H5</f>
        <v>INTIAL READING 1/10/2018</v>
      </c>
      <c r="N5" s="511" t="s">
        <v>4</v>
      </c>
      <c r="O5" s="511" t="s">
        <v>5</v>
      </c>
      <c r="P5" s="511" t="s">
        <v>6</v>
      </c>
      <c r="Q5" s="512" t="s">
        <v>302</v>
      </c>
    </row>
    <row r="6" ht="14.25" thickBot="1" thickTop="1"/>
    <row r="7" spans="1:17" ht="24" customHeight="1" thickTop="1">
      <c r="A7" s="402" t="s">
        <v>226</v>
      </c>
      <c r="B7" s="57"/>
      <c r="C7" s="58"/>
      <c r="D7" s="58"/>
      <c r="E7" s="58"/>
      <c r="F7" s="58"/>
      <c r="G7" s="611"/>
      <c r="H7" s="609"/>
      <c r="I7" s="609"/>
      <c r="J7" s="609"/>
      <c r="K7" s="633"/>
      <c r="L7" s="634"/>
      <c r="M7" s="501"/>
      <c r="N7" s="609"/>
      <c r="O7" s="609"/>
      <c r="P7" s="635"/>
      <c r="Q7" s="541"/>
    </row>
    <row r="8" spans="1:17" ht="24" customHeight="1">
      <c r="A8" s="636" t="s">
        <v>210</v>
      </c>
      <c r="B8" s="85"/>
      <c r="C8" s="85"/>
      <c r="D8" s="85"/>
      <c r="E8" s="85"/>
      <c r="F8" s="85"/>
      <c r="G8" s="101"/>
      <c r="H8" s="612"/>
      <c r="I8" s="387"/>
      <c r="J8" s="387"/>
      <c r="K8" s="637"/>
      <c r="L8" s="388"/>
      <c r="M8" s="387"/>
      <c r="N8" s="387"/>
      <c r="O8" s="387"/>
      <c r="P8" s="638"/>
      <c r="Q8" s="452"/>
    </row>
    <row r="9" spans="1:17" ht="24" customHeight="1">
      <c r="A9" s="639" t="s">
        <v>211</v>
      </c>
      <c r="B9" s="85"/>
      <c r="C9" s="85"/>
      <c r="D9" s="85"/>
      <c r="E9" s="85"/>
      <c r="F9" s="85"/>
      <c r="G9" s="101"/>
      <c r="H9" s="612"/>
      <c r="I9" s="387"/>
      <c r="J9" s="387"/>
      <c r="K9" s="637"/>
      <c r="L9" s="388"/>
      <c r="M9" s="387"/>
      <c r="N9" s="387"/>
      <c r="O9" s="387"/>
      <c r="P9" s="638"/>
      <c r="Q9" s="452"/>
    </row>
    <row r="10" spans="1:17" ht="24" customHeight="1">
      <c r="A10" s="257">
        <v>1</v>
      </c>
      <c r="B10" s="259" t="s">
        <v>229</v>
      </c>
      <c r="C10" s="401">
        <v>5128430</v>
      </c>
      <c r="D10" s="261" t="s">
        <v>12</v>
      </c>
      <c r="E10" s="260" t="s">
        <v>339</v>
      </c>
      <c r="F10" s="261">
        <v>200</v>
      </c>
      <c r="G10" s="444">
        <v>3533</v>
      </c>
      <c r="H10" s="281">
        <v>3505</v>
      </c>
      <c r="I10" s="446">
        <f aca="true" t="shared" si="0" ref="I10:I15">G10-H10</f>
        <v>28</v>
      </c>
      <c r="J10" s="446">
        <f aca="true" t="shared" si="1" ref="J10:J15">$F10*I10</f>
        <v>5600</v>
      </c>
      <c r="K10" s="467">
        <f aca="true" t="shared" si="2" ref="K10:K15">J10/1000000</f>
        <v>0.0056</v>
      </c>
      <c r="L10" s="444">
        <v>31697</v>
      </c>
      <c r="M10" s="281">
        <v>31367</v>
      </c>
      <c r="N10" s="446">
        <f aca="true" t="shared" si="3" ref="N10:N15">L10-M10</f>
        <v>330</v>
      </c>
      <c r="O10" s="446">
        <f aca="true" t="shared" si="4" ref="O10:O15">$F10*N10</f>
        <v>66000</v>
      </c>
      <c r="P10" s="468">
        <f aca="true" t="shared" si="5" ref="P10:P15">O10/1000000</f>
        <v>0.066</v>
      </c>
      <c r="Q10" s="452"/>
    </row>
    <row r="11" spans="1:17" ht="24" customHeight="1">
      <c r="A11" s="257">
        <v>2</v>
      </c>
      <c r="B11" s="259" t="s">
        <v>230</v>
      </c>
      <c r="C11" s="401">
        <v>4864849</v>
      </c>
      <c r="D11" s="261" t="s">
        <v>12</v>
      </c>
      <c r="E11" s="260" t="s">
        <v>339</v>
      </c>
      <c r="F11" s="261">
        <v>1000</v>
      </c>
      <c r="G11" s="444">
        <v>1728</v>
      </c>
      <c r="H11" s="281">
        <v>1728</v>
      </c>
      <c r="I11" s="446">
        <f t="shared" si="0"/>
        <v>0</v>
      </c>
      <c r="J11" s="446">
        <f t="shared" si="1"/>
        <v>0</v>
      </c>
      <c r="K11" s="467">
        <f t="shared" si="2"/>
        <v>0</v>
      </c>
      <c r="L11" s="444">
        <v>42414</v>
      </c>
      <c r="M11" s="281">
        <v>42414</v>
      </c>
      <c r="N11" s="446">
        <f t="shared" si="3"/>
        <v>0</v>
      </c>
      <c r="O11" s="446">
        <f t="shared" si="4"/>
        <v>0</v>
      </c>
      <c r="P11" s="468">
        <f t="shared" si="5"/>
        <v>0</v>
      </c>
      <c r="Q11" s="452"/>
    </row>
    <row r="12" spans="1:17" ht="24" customHeight="1">
      <c r="A12" s="257">
        <v>3</v>
      </c>
      <c r="B12" s="259" t="s">
        <v>212</v>
      </c>
      <c r="C12" s="401">
        <v>4864846</v>
      </c>
      <c r="D12" s="261" t="s">
        <v>12</v>
      </c>
      <c r="E12" s="260" t="s">
        <v>339</v>
      </c>
      <c r="F12" s="261">
        <v>1000</v>
      </c>
      <c r="G12" s="444">
        <v>4341</v>
      </c>
      <c r="H12" s="281">
        <v>4247</v>
      </c>
      <c r="I12" s="446">
        <f t="shared" si="0"/>
        <v>94</v>
      </c>
      <c r="J12" s="446">
        <f t="shared" si="1"/>
        <v>94000</v>
      </c>
      <c r="K12" s="467">
        <f t="shared" si="2"/>
        <v>0.094</v>
      </c>
      <c r="L12" s="444">
        <v>52477</v>
      </c>
      <c r="M12" s="281">
        <v>52477</v>
      </c>
      <c r="N12" s="446">
        <f t="shared" si="3"/>
        <v>0</v>
      </c>
      <c r="O12" s="446">
        <f t="shared" si="4"/>
        <v>0</v>
      </c>
      <c r="P12" s="468">
        <f t="shared" si="5"/>
        <v>0</v>
      </c>
      <c r="Q12" s="452"/>
    </row>
    <row r="13" spans="1:17" ht="24" customHeight="1">
      <c r="A13" s="257">
        <v>4</v>
      </c>
      <c r="B13" s="259" t="s">
        <v>213</v>
      </c>
      <c r="C13" s="401">
        <v>4864918</v>
      </c>
      <c r="D13" s="261" t="s">
        <v>12</v>
      </c>
      <c r="E13" s="260" t="s">
        <v>339</v>
      </c>
      <c r="F13" s="261">
        <v>400</v>
      </c>
      <c r="G13" s="444">
        <v>155</v>
      </c>
      <c r="H13" s="281">
        <v>155</v>
      </c>
      <c r="I13" s="446">
        <f t="shared" si="0"/>
        <v>0</v>
      </c>
      <c r="J13" s="446">
        <f t="shared" si="1"/>
        <v>0</v>
      </c>
      <c r="K13" s="467">
        <f t="shared" si="2"/>
        <v>0</v>
      </c>
      <c r="L13" s="444">
        <v>12800</v>
      </c>
      <c r="M13" s="281">
        <v>12771</v>
      </c>
      <c r="N13" s="446">
        <f t="shared" si="3"/>
        <v>29</v>
      </c>
      <c r="O13" s="446">
        <f t="shared" si="4"/>
        <v>11600</v>
      </c>
      <c r="P13" s="468">
        <f t="shared" si="5"/>
        <v>0.0116</v>
      </c>
      <c r="Q13" s="452"/>
    </row>
    <row r="14" spans="1:17" ht="24" customHeight="1">
      <c r="A14" s="257">
        <v>5</v>
      </c>
      <c r="B14" s="259" t="s">
        <v>397</v>
      </c>
      <c r="C14" s="401">
        <v>4864894</v>
      </c>
      <c r="D14" s="261" t="s">
        <v>12</v>
      </c>
      <c r="E14" s="260" t="s">
        <v>339</v>
      </c>
      <c r="F14" s="261">
        <v>800</v>
      </c>
      <c r="G14" s="444">
        <v>1000073</v>
      </c>
      <c r="H14" s="281">
        <v>999987</v>
      </c>
      <c r="I14" s="446">
        <f>G14-H14</f>
        <v>86</v>
      </c>
      <c r="J14" s="446">
        <f>$F14*I14</f>
        <v>68800</v>
      </c>
      <c r="K14" s="467">
        <f>J14/1000000</f>
        <v>0.0688</v>
      </c>
      <c r="L14" s="444">
        <v>354</v>
      </c>
      <c r="M14" s="281">
        <v>353</v>
      </c>
      <c r="N14" s="446">
        <f>L14-M14</f>
        <v>1</v>
      </c>
      <c r="O14" s="446">
        <f>$F14*N14</f>
        <v>800</v>
      </c>
      <c r="P14" s="468">
        <f>O14/1000000</f>
        <v>0.0008</v>
      </c>
      <c r="Q14" s="452" t="s">
        <v>475</v>
      </c>
    </row>
    <row r="15" spans="1:17" ht="24" customHeight="1">
      <c r="A15" s="257">
        <v>6</v>
      </c>
      <c r="B15" s="259" t="s">
        <v>396</v>
      </c>
      <c r="C15" s="401">
        <v>5128425</v>
      </c>
      <c r="D15" s="261" t="s">
        <v>12</v>
      </c>
      <c r="E15" s="260" t="s">
        <v>339</v>
      </c>
      <c r="F15" s="261">
        <v>400</v>
      </c>
      <c r="G15" s="444">
        <v>325</v>
      </c>
      <c r="H15" s="281">
        <v>293</v>
      </c>
      <c r="I15" s="446">
        <f t="shared" si="0"/>
        <v>32</v>
      </c>
      <c r="J15" s="446">
        <f t="shared" si="1"/>
        <v>12800</v>
      </c>
      <c r="K15" s="467">
        <f t="shared" si="2"/>
        <v>0.0128</v>
      </c>
      <c r="L15" s="444">
        <v>2696</v>
      </c>
      <c r="M15" s="281">
        <v>2699</v>
      </c>
      <c r="N15" s="446">
        <f t="shared" si="3"/>
        <v>-3</v>
      </c>
      <c r="O15" s="446">
        <f t="shared" si="4"/>
        <v>-1200</v>
      </c>
      <c r="P15" s="468">
        <f t="shared" si="5"/>
        <v>-0.0012</v>
      </c>
      <c r="Q15" s="452"/>
    </row>
    <row r="16" spans="1:17" ht="24" customHeight="1">
      <c r="A16" s="640" t="s">
        <v>214</v>
      </c>
      <c r="B16" s="259"/>
      <c r="C16" s="401"/>
      <c r="D16" s="261"/>
      <c r="E16" s="259"/>
      <c r="F16" s="261"/>
      <c r="G16" s="641"/>
      <c r="H16" s="646"/>
      <c r="I16" s="446"/>
      <c r="J16" s="446"/>
      <c r="K16" s="467"/>
      <c r="L16" s="641"/>
      <c r="M16" s="646"/>
      <c r="N16" s="446"/>
      <c r="O16" s="446"/>
      <c r="P16" s="468"/>
      <c r="Q16" s="452"/>
    </row>
    <row r="17" spans="1:17" ht="24" customHeight="1">
      <c r="A17" s="257">
        <v>7</v>
      </c>
      <c r="B17" s="259" t="s">
        <v>231</v>
      </c>
      <c r="C17" s="401">
        <v>4864804</v>
      </c>
      <c r="D17" s="261" t="s">
        <v>12</v>
      </c>
      <c r="E17" s="260" t="s">
        <v>339</v>
      </c>
      <c r="F17" s="261">
        <v>200</v>
      </c>
      <c r="G17" s="444">
        <v>997266</v>
      </c>
      <c r="H17" s="281">
        <v>997664</v>
      </c>
      <c r="I17" s="446">
        <f>G17-H17</f>
        <v>-398</v>
      </c>
      <c r="J17" s="446">
        <f>$F17*I17</f>
        <v>-79600</v>
      </c>
      <c r="K17" s="796">
        <f>J17/1000000</f>
        <v>-0.0796</v>
      </c>
      <c r="L17" s="444">
        <v>4084</v>
      </c>
      <c r="M17" s="281">
        <v>4084</v>
      </c>
      <c r="N17" s="446">
        <f>L17-M17</f>
        <v>0</v>
      </c>
      <c r="O17" s="446">
        <f>$F17*N17</f>
        <v>0</v>
      </c>
      <c r="P17" s="468">
        <f>O17/1000000</f>
        <v>0</v>
      </c>
      <c r="Q17" s="452"/>
    </row>
    <row r="18" spans="1:17" ht="24" customHeight="1">
      <c r="A18" s="257">
        <v>8</v>
      </c>
      <c r="B18" s="259" t="s">
        <v>230</v>
      </c>
      <c r="C18" s="401">
        <v>4864845</v>
      </c>
      <c r="D18" s="261" t="s">
        <v>12</v>
      </c>
      <c r="E18" s="260" t="s">
        <v>339</v>
      </c>
      <c r="F18" s="261">
        <v>1000</v>
      </c>
      <c r="G18" s="444">
        <v>882</v>
      </c>
      <c r="H18" s="281">
        <v>1030</v>
      </c>
      <c r="I18" s="446">
        <f>G18-H18</f>
        <v>-148</v>
      </c>
      <c r="J18" s="446">
        <f>$F18*I18</f>
        <v>-148000</v>
      </c>
      <c r="K18" s="796">
        <f>J18/1000000</f>
        <v>-0.148</v>
      </c>
      <c r="L18" s="444">
        <v>998679</v>
      </c>
      <c r="M18" s="281">
        <v>998679</v>
      </c>
      <c r="N18" s="446">
        <f>L18-M18</f>
        <v>0</v>
      </c>
      <c r="O18" s="446">
        <f>$F18*N18</f>
        <v>0</v>
      </c>
      <c r="P18" s="468">
        <f>O18/1000000</f>
        <v>0</v>
      </c>
      <c r="Q18" s="452"/>
    </row>
    <row r="19" spans="1:17" ht="24" customHeight="1">
      <c r="A19" s="258"/>
      <c r="B19" s="642" t="s">
        <v>225</v>
      </c>
      <c r="C19" s="643"/>
      <c r="D19" s="261"/>
      <c r="E19" s="259"/>
      <c r="F19" s="275"/>
      <c r="G19" s="388"/>
      <c r="H19" s="387"/>
      <c r="I19" s="387"/>
      <c r="J19" s="387"/>
      <c r="K19" s="644">
        <f>SUM(K10:K18)</f>
        <v>-0.0464</v>
      </c>
      <c r="L19" s="645"/>
      <c r="M19" s="646"/>
      <c r="N19" s="646"/>
      <c r="O19" s="646"/>
      <c r="P19" s="647">
        <f>SUM(P10:P18)</f>
        <v>0.07719999999999999</v>
      </c>
      <c r="Q19" s="452"/>
    </row>
    <row r="20" spans="1:17" ht="24" customHeight="1">
      <c r="A20" s="258"/>
      <c r="B20" s="148"/>
      <c r="C20" s="643"/>
      <c r="D20" s="261"/>
      <c r="E20" s="259"/>
      <c r="F20" s="275"/>
      <c r="G20" s="388"/>
      <c r="H20" s="387"/>
      <c r="I20" s="387"/>
      <c r="J20" s="387"/>
      <c r="K20" s="648"/>
      <c r="L20" s="388"/>
      <c r="M20" s="387"/>
      <c r="N20" s="387"/>
      <c r="O20" s="387"/>
      <c r="P20" s="649"/>
      <c r="Q20" s="452"/>
    </row>
    <row r="21" spans="1:17" ht="24" customHeight="1">
      <c r="A21" s="640" t="s">
        <v>215</v>
      </c>
      <c r="B21" s="85"/>
      <c r="C21" s="650"/>
      <c r="D21" s="275"/>
      <c r="E21" s="85"/>
      <c r="F21" s="275"/>
      <c r="G21" s="388"/>
      <c r="H21" s="387"/>
      <c r="I21" s="387"/>
      <c r="J21" s="387"/>
      <c r="K21" s="637"/>
      <c r="L21" s="388"/>
      <c r="M21" s="387"/>
      <c r="N21" s="387"/>
      <c r="O21" s="387"/>
      <c r="P21" s="638"/>
      <c r="Q21" s="452"/>
    </row>
    <row r="22" spans="1:17" ht="24" customHeight="1">
      <c r="A22" s="258"/>
      <c r="B22" s="85"/>
      <c r="C22" s="650"/>
      <c r="D22" s="275"/>
      <c r="E22" s="85"/>
      <c r="F22" s="275"/>
      <c r="G22" s="388"/>
      <c r="H22" s="387"/>
      <c r="I22" s="387"/>
      <c r="J22" s="387"/>
      <c r="K22" s="637"/>
      <c r="L22" s="388"/>
      <c r="M22" s="387"/>
      <c r="N22" s="387"/>
      <c r="O22" s="387"/>
      <c r="P22" s="638"/>
      <c r="Q22" s="452"/>
    </row>
    <row r="23" spans="1:17" ht="24" customHeight="1">
      <c r="A23" s="257">
        <v>9</v>
      </c>
      <c r="B23" s="85" t="s">
        <v>216</v>
      </c>
      <c r="C23" s="401">
        <v>4865065</v>
      </c>
      <c r="D23" s="275" t="s">
        <v>12</v>
      </c>
      <c r="E23" s="260" t="s">
        <v>339</v>
      </c>
      <c r="F23" s="261">
        <v>100</v>
      </c>
      <c r="G23" s="444">
        <v>3437</v>
      </c>
      <c r="H23" s="281">
        <v>3437</v>
      </c>
      <c r="I23" s="446">
        <f aca="true" t="shared" si="6" ref="I23:I29">G23-H23</f>
        <v>0</v>
      </c>
      <c r="J23" s="446">
        <f aca="true" t="shared" si="7" ref="J23:J29">$F23*I23</f>
        <v>0</v>
      </c>
      <c r="K23" s="467">
        <f aca="true" t="shared" si="8" ref="K23:K29">J23/1000000</f>
        <v>0</v>
      </c>
      <c r="L23" s="444">
        <v>34489</v>
      </c>
      <c r="M23" s="281">
        <v>34489</v>
      </c>
      <c r="N23" s="446">
        <f aca="true" t="shared" si="9" ref="N23:N29">L23-M23</f>
        <v>0</v>
      </c>
      <c r="O23" s="446">
        <f aca="true" t="shared" si="10" ref="O23:O29">$F23*N23</f>
        <v>0</v>
      </c>
      <c r="P23" s="468">
        <f aca="true" t="shared" si="11" ref="P23:P29">O23/1000000</f>
        <v>0</v>
      </c>
      <c r="Q23" s="452"/>
    </row>
    <row r="24" spans="1:17" ht="24" customHeight="1">
      <c r="A24" s="257">
        <v>10</v>
      </c>
      <c r="B24" s="85" t="s">
        <v>217</v>
      </c>
      <c r="C24" s="401">
        <v>4865066</v>
      </c>
      <c r="D24" s="275" t="s">
        <v>12</v>
      </c>
      <c r="E24" s="260" t="s">
        <v>339</v>
      </c>
      <c r="F24" s="261">
        <v>100</v>
      </c>
      <c r="G24" s="444">
        <v>64580</v>
      </c>
      <c r="H24" s="281">
        <v>62565</v>
      </c>
      <c r="I24" s="446">
        <f t="shared" si="6"/>
        <v>2015</v>
      </c>
      <c r="J24" s="446">
        <f t="shared" si="7"/>
        <v>201500</v>
      </c>
      <c r="K24" s="467">
        <f t="shared" si="8"/>
        <v>0.2015</v>
      </c>
      <c r="L24" s="444">
        <v>95734</v>
      </c>
      <c r="M24" s="281">
        <v>95734</v>
      </c>
      <c r="N24" s="446">
        <f t="shared" si="9"/>
        <v>0</v>
      </c>
      <c r="O24" s="446">
        <f t="shared" si="10"/>
        <v>0</v>
      </c>
      <c r="P24" s="468">
        <f t="shared" si="11"/>
        <v>0</v>
      </c>
      <c r="Q24" s="452"/>
    </row>
    <row r="25" spans="1:17" ht="24" customHeight="1">
      <c r="A25" s="257">
        <v>11</v>
      </c>
      <c r="B25" s="85" t="s">
        <v>218</v>
      </c>
      <c r="C25" s="401">
        <v>4865067</v>
      </c>
      <c r="D25" s="275" t="s">
        <v>12</v>
      </c>
      <c r="E25" s="260" t="s">
        <v>339</v>
      </c>
      <c r="F25" s="261">
        <v>100</v>
      </c>
      <c r="G25" s="444">
        <v>78248</v>
      </c>
      <c r="H25" s="281">
        <v>78238</v>
      </c>
      <c r="I25" s="446">
        <f t="shared" si="6"/>
        <v>10</v>
      </c>
      <c r="J25" s="446">
        <f t="shared" si="7"/>
        <v>1000</v>
      </c>
      <c r="K25" s="467">
        <f t="shared" si="8"/>
        <v>0.001</v>
      </c>
      <c r="L25" s="444">
        <v>18234</v>
      </c>
      <c r="M25" s="281">
        <v>18233</v>
      </c>
      <c r="N25" s="446">
        <f t="shared" si="9"/>
        <v>1</v>
      </c>
      <c r="O25" s="446">
        <f t="shared" si="10"/>
        <v>100</v>
      </c>
      <c r="P25" s="468">
        <f t="shared" si="11"/>
        <v>0.0001</v>
      </c>
      <c r="Q25" s="452"/>
    </row>
    <row r="26" spans="1:17" ht="24" customHeight="1">
      <c r="A26" s="257">
        <v>12</v>
      </c>
      <c r="B26" s="85" t="s">
        <v>219</v>
      </c>
      <c r="C26" s="401">
        <v>4865078</v>
      </c>
      <c r="D26" s="275" t="s">
        <v>12</v>
      </c>
      <c r="E26" s="260" t="s">
        <v>339</v>
      </c>
      <c r="F26" s="261">
        <v>100</v>
      </c>
      <c r="G26" s="444">
        <v>66476</v>
      </c>
      <c r="H26" s="281">
        <v>66177</v>
      </c>
      <c r="I26" s="446">
        <f t="shared" si="6"/>
        <v>299</v>
      </c>
      <c r="J26" s="446">
        <f t="shared" si="7"/>
        <v>29900</v>
      </c>
      <c r="K26" s="467">
        <f t="shared" si="8"/>
        <v>0.0299</v>
      </c>
      <c r="L26" s="444">
        <v>122001</v>
      </c>
      <c r="M26" s="281">
        <v>121863</v>
      </c>
      <c r="N26" s="446">
        <f t="shared" si="9"/>
        <v>138</v>
      </c>
      <c r="O26" s="446">
        <f t="shared" si="10"/>
        <v>13800</v>
      </c>
      <c r="P26" s="468">
        <f t="shared" si="11"/>
        <v>0.0138</v>
      </c>
      <c r="Q26" s="452"/>
    </row>
    <row r="27" spans="1:17" ht="19.5" customHeight="1">
      <c r="A27" s="257">
        <v>13</v>
      </c>
      <c r="B27" s="85" t="s">
        <v>219</v>
      </c>
      <c r="C27" s="498">
        <v>4902599</v>
      </c>
      <c r="D27" s="753" t="s">
        <v>12</v>
      </c>
      <c r="E27" s="260" t="s">
        <v>339</v>
      </c>
      <c r="F27" s="754">
        <v>1000</v>
      </c>
      <c r="G27" s="444">
        <v>0</v>
      </c>
      <c r="H27" s="281">
        <v>0</v>
      </c>
      <c r="I27" s="446">
        <f t="shared" si="6"/>
        <v>0</v>
      </c>
      <c r="J27" s="446">
        <f t="shared" si="7"/>
        <v>0</v>
      </c>
      <c r="K27" s="467">
        <f t="shared" si="8"/>
        <v>0</v>
      </c>
      <c r="L27" s="444">
        <v>0</v>
      </c>
      <c r="M27" s="281">
        <v>0</v>
      </c>
      <c r="N27" s="446">
        <f t="shared" si="9"/>
        <v>0</v>
      </c>
      <c r="O27" s="446">
        <f t="shared" si="10"/>
        <v>0</v>
      </c>
      <c r="P27" s="468">
        <f t="shared" si="11"/>
        <v>0</v>
      </c>
      <c r="Q27" s="470"/>
    </row>
    <row r="28" spans="1:17" ht="24" customHeight="1">
      <c r="A28" s="257">
        <v>14</v>
      </c>
      <c r="B28" s="85" t="s">
        <v>220</v>
      </c>
      <c r="C28" s="401">
        <v>4902552</v>
      </c>
      <c r="D28" s="275" t="s">
        <v>12</v>
      </c>
      <c r="E28" s="260" t="s">
        <v>339</v>
      </c>
      <c r="F28" s="755">
        <v>75</v>
      </c>
      <c r="G28" s="444">
        <v>647</v>
      </c>
      <c r="H28" s="281">
        <v>647</v>
      </c>
      <c r="I28" s="446">
        <f>G28-H28</f>
        <v>0</v>
      </c>
      <c r="J28" s="446">
        <f t="shared" si="7"/>
        <v>0</v>
      </c>
      <c r="K28" s="467">
        <f t="shared" si="8"/>
        <v>0</v>
      </c>
      <c r="L28" s="444">
        <v>1662</v>
      </c>
      <c r="M28" s="281">
        <v>1646</v>
      </c>
      <c r="N28" s="446">
        <f>L28-M28</f>
        <v>16</v>
      </c>
      <c r="O28" s="446">
        <f t="shared" si="10"/>
        <v>1200</v>
      </c>
      <c r="P28" s="468">
        <f t="shared" si="11"/>
        <v>0.0012</v>
      </c>
      <c r="Q28" s="452"/>
    </row>
    <row r="29" spans="1:17" ht="24" customHeight="1">
      <c r="A29" s="257">
        <v>15</v>
      </c>
      <c r="B29" s="85" t="s">
        <v>220</v>
      </c>
      <c r="C29" s="401">
        <v>4865075</v>
      </c>
      <c r="D29" s="275" t="s">
        <v>12</v>
      </c>
      <c r="E29" s="260" t="s">
        <v>339</v>
      </c>
      <c r="F29" s="261">
        <v>100</v>
      </c>
      <c r="G29" s="444">
        <v>10282</v>
      </c>
      <c r="H29" s="281">
        <v>10282</v>
      </c>
      <c r="I29" s="446">
        <f t="shared" si="6"/>
        <v>0</v>
      </c>
      <c r="J29" s="446">
        <f t="shared" si="7"/>
        <v>0</v>
      </c>
      <c r="K29" s="467">
        <f t="shared" si="8"/>
        <v>0</v>
      </c>
      <c r="L29" s="444">
        <v>4260</v>
      </c>
      <c r="M29" s="281">
        <v>4260</v>
      </c>
      <c r="N29" s="446">
        <f t="shared" si="9"/>
        <v>0</v>
      </c>
      <c r="O29" s="446">
        <f t="shared" si="10"/>
        <v>0</v>
      </c>
      <c r="P29" s="468">
        <f t="shared" si="11"/>
        <v>0</v>
      </c>
      <c r="Q29" s="463"/>
    </row>
    <row r="30" spans="1:17" ht="24" customHeight="1">
      <c r="A30" s="640" t="s">
        <v>221</v>
      </c>
      <c r="B30" s="148"/>
      <c r="C30" s="651"/>
      <c r="D30" s="148"/>
      <c r="E30" s="85"/>
      <c r="F30" s="261"/>
      <c r="G30" s="641"/>
      <c r="H30" s="646"/>
      <c r="I30" s="446"/>
      <c r="J30" s="446"/>
      <c r="K30" s="652">
        <f>SUM(K23:K29)</f>
        <v>0.23240000000000002</v>
      </c>
      <c r="L30" s="641"/>
      <c r="M30" s="646"/>
      <c r="N30" s="446"/>
      <c r="O30" s="446"/>
      <c r="P30" s="653">
        <f>SUM(P23:P29)</f>
        <v>0.015099999999999999</v>
      </c>
      <c r="Q30" s="452"/>
    </row>
    <row r="31" spans="1:17" ht="24" customHeight="1">
      <c r="A31" s="403" t="s">
        <v>227</v>
      </c>
      <c r="B31" s="148"/>
      <c r="C31" s="651"/>
      <c r="D31" s="148"/>
      <c r="E31" s="85"/>
      <c r="F31" s="261"/>
      <c r="G31" s="641"/>
      <c r="H31" s="646"/>
      <c r="I31" s="446"/>
      <c r="J31" s="446"/>
      <c r="K31" s="652"/>
      <c r="L31" s="641"/>
      <c r="M31" s="646"/>
      <c r="N31" s="446"/>
      <c r="O31" s="446"/>
      <c r="P31" s="653"/>
      <c r="Q31" s="452"/>
    </row>
    <row r="32" spans="1:17" ht="24" customHeight="1">
      <c r="A32" s="636" t="s">
        <v>222</v>
      </c>
      <c r="B32" s="85"/>
      <c r="C32" s="518"/>
      <c r="D32" s="85"/>
      <c r="E32" s="85"/>
      <c r="F32" s="275"/>
      <c r="G32" s="641"/>
      <c r="H32" s="646"/>
      <c r="I32" s="446"/>
      <c r="J32" s="446"/>
      <c r="K32" s="467"/>
      <c r="L32" s="641"/>
      <c r="M32" s="646"/>
      <c r="N32" s="446"/>
      <c r="O32" s="446"/>
      <c r="P32" s="468"/>
      <c r="Q32" s="452"/>
    </row>
    <row r="33" spans="1:17" ht="24" customHeight="1">
      <c r="A33" s="257">
        <v>16</v>
      </c>
      <c r="B33" s="654" t="s">
        <v>223</v>
      </c>
      <c r="C33" s="651">
        <v>4902545</v>
      </c>
      <c r="D33" s="261" t="s">
        <v>12</v>
      </c>
      <c r="E33" s="260" t="s">
        <v>339</v>
      </c>
      <c r="F33" s="261">
        <v>50</v>
      </c>
      <c r="G33" s="444">
        <v>0</v>
      </c>
      <c r="H33" s="281">
        <v>0</v>
      </c>
      <c r="I33" s="446">
        <f>G33-H33</f>
        <v>0</v>
      </c>
      <c r="J33" s="446">
        <f>$F33*I33</f>
        <v>0</v>
      </c>
      <c r="K33" s="467">
        <f>J33/1000000</f>
        <v>0</v>
      </c>
      <c r="L33" s="444">
        <v>0</v>
      </c>
      <c r="M33" s="281">
        <v>0</v>
      </c>
      <c r="N33" s="446">
        <f>L33-M33</f>
        <v>0</v>
      </c>
      <c r="O33" s="446">
        <f>$F33*N33</f>
        <v>0</v>
      </c>
      <c r="P33" s="468">
        <f>O33/1000000</f>
        <v>0</v>
      </c>
      <c r="Q33" s="452"/>
    </row>
    <row r="34" spans="1:17" ht="24" customHeight="1">
      <c r="A34" s="640" t="s">
        <v>224</v>
      </c>
      <c r="B34" s="148"/>
      <c r="C34" s="655"/>
      <c r="D34" s="654"/>
      <c r="E34" s="85"/>
      <c r="F34" s="261"/>
      <c r="G34" s="101"/>
      <c r="H34" s="104"/>
      <c r="I34" s="387"/>
      <c r="J34" s="387"/>
      <c r="K34" s="644">
        <f>SUM(K33)</f>
        <v>0</v>
      </c>
      <c r="L34" s="388"/>
      <c r="M34" s="387"/>
      <c r="N34" s="387"/>
      <c r="O34" s="387"/>
      <c r="P34" s="647">
        <f>SUM(P33)</f>
        <v>0</v>
      </c>
      <c r="Q34" s="452"/>
    </row>
    <row r="35" spans="1:17" ht="19.5" customHeight="1" thickBot="1">
      <c r="A35" s="69"/>
      <c r="B35" s="70"/>
      <c r="C35" s="71"/>
      <c r="D35" s="72"/>
      <c r="E35" s="73"/>
      <c r="F35" s="73"/>
      <c r="G35" s="74"/>
      <c r="H35" s="502"/>
      <c r="I35" s="502"/>
      <c r="J35" s="502"/>
      <c r="K35" s="656"/>
      <c r="L35" s="657"/>
      <c r="M35" s="502"/>
      <c r="N35" s="502"/>
      <c r="O35" s="502"/>
      <c r="P35" s="658"/>
      <c r="Q35" s="552"/>
    </row>
    <row r="36" spans="1:16" ht="13.5" thickTop="1">
      <c r="A36" s="68"/>
      <c r="B36" s="76"/>
      <c r="C36" s="60"/>
      <c r="D36" s="62"/>
      <c r="E36" s="61"/>
      <c r="F36" s="61"/>
      <c r="G36" s="77"/>
      <c r="H36" s="612"/>
      <c r="I36" s="387"/>
      <c r="J36" s="387"/>
      <c r="K36" s="637"/>
      <c r="L36" s="612"/>
      <c r="M36" s="612"/>
      <c r="N36" s="387"/>
      <c r="O36" s="387"/>
      <c r="P36" s="659"/>
    </row>
    <row r="37" spans="1:16" ht="12.75">
      <c r="A37" s="68"/>
      <c r="B37" s="76"/>
      <c r="C37" s="60"/>
      <c r="D37" s="62"/>
      <c r="E37" s="61"/>
      <c r="F37" s="61"/>
      <c r="G37" s="77"/>
      <c r="H37" s="612"/>
      <c r="I37" s="387"/>
      <c r="J37" s="387"/>
      <c r="K37" s="637"/>
      <c r="L37" s="612"/>
      <c r="M37" s="612"/>
      <c r="N37" s="387"/>
      <c r="O37" s="387"/>
      <c r="P37" s="659"/>
    </row>
    <row r="38" spans="1:16" ht="12.75">
      <c r="A38" s="612"/>
      <c r="B38" s="496"/>
      <c r="C38" s="496"/>
      <c r="D38" s="496"/>
      <c r="E38" s="496"/>
      <c r="F38" s="496"/>
      <c r="G38" s="496"/>
      <c r="H38" s="496"/>
      <c r="I38" s="496"/>
      <c r="J38" s="496"/>
      <c r="K38" s="660"/>
      <c r="L38" s="496"/>
      <c r="M38" s="496"/>
      <c r="N38" s="496"/>
      <c r="O38" s="496"/>
      <c r="P38" s="661"/>
    </row>
    <row r="39" spans="1:16" ht="20.25">
      <c r="A39" s="164"/>
      <c r="B39" s="642" t="s">
        <v>221</v>
      </c>
      <c r="C39" s="662"/>
      <c r="D39" s="662"/>
      <c r="E39" s="662"/>
      <c r="F39" s="662"/>
      <c r="G39" s="662"/>
      <c r="H39" s="662"/>
      <c r="I39" s="662"/>
      <c r="J39" s="662"/>
      <c r="K39" s="644">
        <f>K30-K34</f>
        <v>0.23240000000000002</v>
      </c>
      <c r="L39" s="663"/>
      <c r="M39" s="663"/>
      <c r="N39" s="663"/>
      <c r="O39" s="663"/>
      <c r="P39" s="664">
        <f>P30-P34</f>
        <v>0.015099999999999999</v>
      </c>
    </row>
    <row r="40" spans="1:16" ht="20.25">
      <c r="A40" s="93"/>
      <c r="B40" s="642" t="s">
        <v>225</v>
      </c>
      <c r="C40" s="650"/>
      <c r="D40" s="650"/>
      <c r="E40" s="650"/>
      <c r="F40" s="650"/>
      <c r="G40" s="650"/>
      <c r="H40" s="650"/>
      <c r="I40" s="650"/>
      <c r="J40" s="650"/>
      <c r="K40" s="644">
        <f>K19</f>
        <v>-0.0464</v>
      </c>
      <c r="L40" s="663"/>
      <c r="M40" s="663"/>
      <c r="N40" s="663"/>
      <c r="O40" s="663"/>
      <c r="P40" s="664">
        <f>P19</f>
        <v>0.07719999999999999</v>
      </c>
    </row>
    <row r="41" spans="1:16" ht="18">
      <c r="A41" s="93"/>
      <c r="B41" s="85"/>
      <c r="C41" s="89"/>
      <c r="D41" s="89"/>
      <c r="E41" s="89"/>
      <c r="F41" s="89"/>
      <c r="G41" s="89"/>
      <c r="H41" s="89"/>
      <c r="I41" s="89"/>
      <c r="J41" s="89"/>
      <c r="K41" s="665"/>
      <c r="L41" s="666"/>
      <c r="M41" s="666"/>
      <c r="N41" s="666"/>
      <c r="O41" s="666"/>
      <c r="P41" s="667"/>
    </row>
    <row r="42" spans="1:16" ht="3" customHeight="1">
      <c r="A42" s="93"/>
      <c r="B42" s="85"/>
      <c r="C42" s="89"/>
      <c r="D42" s="89"/>
      <c r="E42" s="89"/>
      <c r="F42" s="89"/>
      <c r="G42" s="89"/>
      <c r="H42" s="89"/>
      <c r="I42" s="89"/>
      <c r="J42" s="89"/>
      <c r="K42" s="665"/>
      <c r="L42" s="666"/>
      <c r="M42" s="666"/>
      <c r="N42" s="666"/>
      <c r="O42" s="666"/>
      <c r="P42" s="667"/>
    </row>
    <row r="43" spans="1:16" ht="23.25">
      <c r="A43" s="93"/>
      <c r="B43" s="384" t="s">
        <v>228</v>
      </c>
      <c r="C43" s="668"/>
      <c r="D43" s="3"/>
      <c r="E43" s="3"/>
      <c r="F43" s="3"/>
      <c r="G43" s="3"/>
      <c r="H43" s="3"/>
      <c r="I43" s="3"/>
      <c r="J43" s="3"/>
      <c r="K43" s="669">
        <f>SUM(K39:K42)</f>
        <v>0.18600000000000003</v>
      </c>
      <c r="L43" s="670"/>
      <c r="M43" s="670"/>
      <c r="N43" s="670"/>
      <c r="O43" s="670"/>
      <c r="P43" s="671">
        <f>SUM(P39:P42)</f>
        <v>0.0923</v>
      </c>
    </row>
    <row r="44" ht="12.75">
      <c r="K44" s="672"/>
    </row>
    <row r="45" ht="13.5" thickBot="1">
      <c r="K45" s="672"/>
    </row>
    <row r="46" spans="1:17" ht="12.75">
      <c r="A46" s="558"/>
      <c r="B46" s="559"/>
      <c r="C46" s="559"/>
      <c r="D46" s="559"/>
      <c r="E46" s="559"/>
      <c r="F46" s="559"/>
      <c r="G46" s="559"/>
      <c r="H46" s="553"/>
      <c r="I46" s="553"/>
      <c r="J46" s="553"/>
      <c r="K46" s="553"/>
      <c r="L46" s="553"/>
      <c r="M46" s="553"/>
      <c r="N46" s="553"/>
      <c r="O46" s="553"/>
      <c r="P46" s="553"/>
      <c r="Q46" s="554"/>
    </row>
    <row r="47" spans="1:17" ht="23.25">
      <c r="A47" s="560" t="s">
        <v>320</v>
      </c>
      <c r="B47" s="561"/>
      <c r="C47" s="561"/>
      <c r="D47" s="561"/>
      <c r="E47" s="561"/>
      <c r="F47" s="561"/>
      <c r="G47" s="561"/>
      <c r="H47" s="488"/>
      <c r="I47" s="488"/>
      <c r="J47" s="488"/>
      <c r="K47" s="488"/>
      <c r="L47" s="488"/>
      <c r="M47" s="488"/>
      <c r="N47" s="488"/>
      <c r="O47" s="488"/>
      <c r="P47" s="488"/>
      <c r="Q47" s="555"/>
    </row>
    <row r="48" spans="1:17" ht="12.75">
      <c r="A48" s="562"/>
      <c r="B48" s="561"/>
      <c r="C48" s="561"/>
      <c r="D48" s="561"/>
      <c r="E48" s="561"/>
      <c r="F48" s="561"/>
      <c r="G48" s="561"/>
      <c r="H48" s="488"/>
      <c r="I48" s="488"/>
      <c r="J48" s="488"/>
      <c r="K48" s="488"/>
      <c r="L48" s="488"/>
      <c r="M48" s="488"/>
      <c r="N48" s="488"/>
      <c r="O48" s="488"/>
      <c r="P48" s="488"/>
      <c r="Q48" s="555"/>
    </row>
    <row r="49" spans="1:17" ht="18">
      <c r="A49" s="563"/>
      <c r="B49" s="564"/>
      <c r="C49" s="564"/>
      <c r="D49" s="564"/>
      <c r="E49" s="564"/>
      <c r="F49" s="564"/>
      <c r="G49" s="564"/>
      <c r="H49" s="488"/>
      <c r="I49" s="488"/>
      <c r="J49" s="551"/>
      <c r="K49" s="673" t="s">
        <v>332</v>
      </c>
      <c r="L49" s="488"/>
      <c r="M49" s="488"/>
      <c r="N49" s="488"/>
      <c r="O49" s="488"/>
      <c r="P49" s="674" t="s">
        <v>333</v>
      </c>
      <c r="Q49" s="555"/>
    </row>
    <row r="50" spans="1:17" ht="12.75">
      <c r="A50" s="566"/>
      <c r="B50" s="93"/>
      <c r="C50" s="93"/>
      <c r="D50" s="93"/>
      <c r="E50" s="93"/>
      <c r="F50" s="93"/>
      <c r="G50" s="93"/>
      <c r="H50" s="488"/>
      <c r="I50" s="488"/>
      <c r="J50" s="488"/>
      <c r="K50" s="488"/>
      <c r="L50" s="488"/>
      <c r="M50" s="488"/>
      <c r="N50" s="488"/>
      <c r="O50" s="488"/>
      <c r="P50" s="488"/>
      <c r="Q50" s="555"/>
    </row>
    <row r="51" spans="1:17" ht="12.75">
      <c r="A51" s="566"/>
      <c r="B51" s="93"/>
      <c r="C51" s="93"/>
      <c r="D51" s="93"/>
      <c r="E51" s="93"/>
      <c r="F51" s="93"/>
      <c r="G51" s="93"/>
      <c r="H51" s="488"/>
      <c r="I51" s="488"/>
      <c r="J51" s="488"/>
      <c r="K51" s="488"/>
      <c r="L51" s="488"/>
      <c r="M51" s="488"/>
      <c r="N51" s="488"/>
      <c r="O51" s="488"/>
      <c r="P51" s="488"/>
      <c r="Q51" s="555"/>
    </row>
    <row r="52" spans="1:17" ht="23.25">
      <c r="A52" s="560" t="s">
        <v>323</v>
      </c>
      <c r="B52" s="568"/>
      <c r="C52" s="568"/>
      <c r="D52" s="569"/>
      <c r="E52" s="569"/>
      <c r="F52" s="570"/>
      <c r="G52" s="569"/>
      <c r="H52" s="488"/>
      <c r="I52" s="488"/>
      <c r="J52" s="488"/>
      <c r="K52" s="675">
        <f>K43</f>
        <v>0.18600000000000003</v>
      </c>
      <c r="L52" s="564" t="s">
        <v>321</v>
      </c>
      <c r="M52" s="488"/>
      <c r="N52" s="488"/>
      <c r="O52" s="488"/>
      <c r="P52" s="675">
        <f>P43</f>
        <v>0.0923</v>
      </c>
      <c r="Q52" s="676" t="s">
        <v>321</v>
      </c>
    </row>
    <row r="53" spans="1:17" ht="23.25">
      <c r="A53" s="677"/>
      <c r="B53" s="574"/>
      <c r="C53" s="574"/>
      <c r="D53" s="561"/>
      <c r="E53" s="561"/>
      <c r="F53" s="575"/>
      <c r="G53" s="561"/>
      <c r="H53" s="488"/>
      <c r="I53" s="488"/>
      <c r="J53" s="488"/>
      <c r="K53" s="670"/>
      <c r="L53" s="624"/>
      <c r="M53" s="488"/>
      <c r="N53" s="488"/>
      <c r="O53" s="488"/>
      <c r="P53" s="670"/>
      <c r="Q53" s="678"/>
    </row>
    <row r="54" spans="1:17" ht="23.25">
      <c r="A54" s="679" t="s">
        <v>322</v>
      </c>
      <c r="B54" s="44"/>
      <c r="C54" s="44"/>
      <c r="D54" s="561"/>
      <c r="E54" s="561"/>
      <c r="F54" s="578"/>
      <c r="G54" s="569"/>
      <c r="H54" s="488"/>
      <c r="I54" s="488"/>
      <c r="J54" s="488"/>
      <c r="K54" s="675">
        <f>'STEPPED UP GENCO'!K43</f>
        <v>0.011632930000000001</v>
      </c>
      <c r="L54" s="564" t="s">
        <v>321</v>
      </c>
      <c r="M54" s="488"/>
      <c r="N54" s="488"/>
      <c r="O54" s="488"/>
      <c r="P54" s="675">
        <f>'STEPPED UP GENCO'!P43</f>
        <v>-0.028137003400000006</v>
      </c>
      <c r="Q54" s="676" t="s">
        <v>321</v>
      </c>
    </row>
    <row r="55" spans="1:17" ht="6.75" customHeight="1">
      <c r="A55" s="579"/>
      <c r="B55" s="488"/>
      <c r="C55" s="488"/>
      <c r="D55" s="488"/>
      <c r="E55" s="488"/>
      <c r="F55" s="488"/>
      <c r="G55" s="488"/>
      <c r="H55" s="488"/>
      <c r="I55" s="488"/>
      <c r="J55" s="488"/>
      <c r="K55" s="488"/>
      <c r="L55" s="488"/>
      <c r="M55" s="488"/>
      <c r="N55" s="488"/>
      <c r="O55" s="488"/>
      <c r="P55" s="488"/>
      <c r="Q55" s="555"/>
    </row>
    <row r="56" spans="1:17" ht="6.75" customHeight="1">
      <c r="A56" s="579"/>
      <c r="B56" s="488"/>
      <c r="C56" s="488"/>
      <c r="D56" s="488"/>
      <c r="E56" s="488"/>
      <c r="F56" s="488"/>
      <c r="G56" s="488"/>
      <c r="H56" s="488"/>
      <c r="I56" s="488"/>
      <c r="J56" s="488"/>
      <c r="K56" s="488"/>
      <c r="L56" s="488"/>
      <c r="M56" s="488"/>
      <c r="N56" s="488"/>
      <c r="O56" s="488"/>
      <c r="P56" s="488"/>
      <c r="Q56" s="555"/>
    </row>
    <row r="57" spans="1:17" ht="6.75" customHeight="1">
      <c r="A57" s="579"/>
      <c r="B57" s="488"/>
      <c r="C57" s="488"/>
      <c r="D57" s="488"/>
      <c r="E57" s="488"/>
      <c r="F57" s="488"/>
      <c r="G57" s="488"/>
      <c r="H57" s="488"/>
      <c r="I57" s="488"/>
      <c r="J57" s="488"/>
      <c r="K57" s="488"/>
      <c r="L57" s="488"/>
      <c r="M57" s="488"/>
      <c r="N57" s="488"/>
      <c r="O57" s="488"/>
      <c r="P57" s="488"/>
      <c r="Q57" s="555"/>
    </row>
    <row r="58" spans="1:17" ht="26.25" customHeight="1">
      <c r="A58" s="579"/>
      <c r="B58" s="488"/>
      <c r="C58" s="488"/>
      <c r="D58" s="488"/>
      <c r="E58" s="488"/>
      <c r="F58" s="488"/>
      <c r="G58" s="488"/>
      <c r="H58" s="568"/>
      <c r="I58" s="568"/>
      <c r="J58" s="680" t="s">
        <v>324</v>
      </c>
      <c r="K58" s="675">
        <f>SUM(K52:K57)</f>
        <v>0.19763293000000004</v>
      </c>
      <c r="L58" s="681" t="s">
        <v>321</v>
      </c>
      <c r="M58" s="283"/>
      <c r="N58" s="283"/>
      <c r="O58" s="283"/>
      <c r="P58" s="675">
        <f>SUM(P52:P57)</f>
        <v>0.0641629966</v>
      </c>
      <c r="Q58" s="681" t="s">
        <v>321</v>
      </c>
    </row>
    <row r="59" spans="1:17" ht="3" customHeight="1" thickBot="1">
      <c r="A59" s="580"/>
      <c r="B59" s="556"/>
      <c r="C59" s="556"/>
      <c r="D59" s="556"/>
      <c r="E59" s="556"/>
      <c r="F59" s="556"/>
      <c r="G59" s="556"/>
      <c r="H59" s="556"/>
      <c r="I59" s="556"/>
      <c r="J59" s="556"/>
      <c r="K59" s="556"/>
      <c r="L59" s="556"/>
      <c r="M59" s="556"/>
      <c r="N59" s="556"/>
      <c r="O59" s="556"/>
      <c r="P59" s="556"/>
      <c r="Q59" s="557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"/>
  <sheetViews>
    <sheetView view="pageBreakPreview" zoomScale="145" zoomScaleSheetLayoutView="145" zoomScalePageLayoutView="0" workbookViewId="0" topLeftCell="A1">
      <selection activeCell="H24" sqref="H24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7.7109375" style="0" customWidth="1"/>
    <col min="4" max="4" width="5.421875" style="0" customWidth="1"/>
    <col min="5" max="5" width="5.00390625" style="0" customWidth="1"/>
    <col min="6" max="6" width="4.8515625" style="0" customWidth="1"/>
    <col min="7" max="8" width="8.421875" style="0" customWidth="1"/>
    <col min="9" max="9" width="4.8515625" style="0" customWidth="1"/>
    <col min="10" max="10" width="6.7109375" style="0" customWidth="1"/>
    <col min="11" max="11" width="7.7109375" style="0" customWidth="1"/>
    <col min="12" max="12" width="8.421875" style="0" customWidth="1"/>
    <col min="13" max="13" width="9.28125" style="0" customWidth="1"/>
    <col min="14" max="14" width="5.421875" style="0" customWidth="1"/>
    <col min="15" max="15" width="7.7109375" style="0" customWidth="1"/>
    <col min="17" max="17" width="7.7109375" style="0" customWidth="1"/>
  </cols>
  <sheetData>
    <row r="1" spans="1:17" ht="12.75">
      <c r="A1" s="709" t="s">
        <v>232</v>
      </c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710"/>
      <c r="Q1" s="710"/>
    </row>
    <row r="2" spans="1:17" ht="12.75">
      <c r="A2" s="711" t="s">
        <v>233</v>
      </c>
      <c r="B2" s="710"/>
      <c r="C2" s="710"/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  <c r="P2" s="811" t="str">
        <f>NDPL!Q1</f>
        <v>OCTOBER-2018</v>
      </c>
      <c r="Q2" s="811"/>
    </row>
    <row r="3" spans="1:17" ht="12.75">
      <c r="A3" s="711" t="s">
        <v>441</v>
      </c>
      <c r="B3" s="710"/>
      <c r="C3" s="710"/>
      <c r="D3" s="710"/>
      <c r="E3" s="710"/>
      <c r="F3" s="710"/>
      <c r="G3" s="710"/>
      <c r="H3" s="710"/>
      <c r="I3" s="710"/>
      <c r="J3" s="710"/>
      <c r="K3" s="710"/>
      <c r="L3" s="710"/>
      <c r="M3" s="710"/>
      <c r="N3" s="710"/>
      <c r="O3" s="710"/>
      <c r="P3" s="710"/>
      <c r="Q3" s="710"/>
    </row>
    <row r="4" spans="1:17" ht="13.5" thickBot="1">
      <c r="A4" s="710"/>
      <c r="B4" s="710"/>
      <c r="C4" s="710"/>
      <c r="D4" s="710"/>
      <c r="E4" s="710"/>
      <c r="F4" s="710"/>
      <c r="G4" s="712"/>
      <c r="H4" s="712"/>
      <c r="I4" s="713" t="s">
        <v>388</v>
      </c>
      <c r="J4" s="712"/>
      <c r="K4" s="712"/>
      <c r="L4" s="712"/>
      <c r="M4" s="712"/>
      <c r="N4" s="713" t="s">
        <v>389</v>
      </c>
      <c r="O4" s="712"/>
      <c r="P4" s="712"/>
      <c r="Q4" s="710"/>
    </row>
    <row r="5" spans="1:17" s="775" customFormat="1" ht="46.5" thickBot="1" thickTop="1">
      <c r="A5" s="771" t="s">
        <v>8</v>
      </c>
      <c r="B5" s="773" t="s">
        <v>9</v>
      </c>
      <c r="C5" s="772" t="s">
        <v>1</v>
      </c>
      <c r="D5" s="772" t="s">
        <v>2</v>
      </c>
      <c r="E5" s="772" t="s">
        <v>3</v>
      </c>
      <c r="F5" s="772" t="s">
        <v>10</v>
      </c>
      <c r="G5" s="771" t="str">
        <f>NDPL!G5</f>
        <v>FINAL READING 31/10/2018</v>
      </c>
      <c r="H5" s="772" t="str">
        <f>NDPL!H5</f>
        <v>INTIAL READING 1/10/2018</v>
      </c>
      <c r="I5" s="772" t="s">
        <v>4</v>
      </c>
      <c r="J5" s="772" t="s">
        <v>5</v>
      </c>
      <c r="K5" s="772" t="s">
        <v>6</v>
      </c>
      <c r="L5" s="771" t="str">
        <f>NDPL!G5</f>
        <v>FINAL READING 31/10/2018</v>
      </c>
      <c r="M5" s="772" t="str">
        <f>NDPL!H5</f>
        <v>INTIAL READING 1/10/2018</v>
      </c>
      <c r="N5" s="772" t="s">
        <v>4</v>
      </c>
      <c r="O5" s="772" t="s">
        <v>5</v>
      </c>
      <c r="P5" s="772" t="s">
        <v>6</v>
      </c>
      <c r="Q5" s="774" t="s">
        <v>302</v>
      </c>
    </row>
    <row r="6" spans="1:17" ht="14.25" thickBot="1" thickTop="1">
      <c r="A6" s="710"/>
      <c r="B6" s="710"/>
      <c r="C6" s="710"/>
      <c r="D6" s="710"/>
      <c r="E6" s="710"/>
      <c r="F6" s="710"/>
      <c r="G6" s="710"/>
      <c r="H6" s="710"/>
      <c r="I6" s="710"/>
      <c r="J6" s="710"/>
      <c r="K6" s="710"/>
      <c r="L6" s="710"/>
      <c r="M6" s="710"/>
      <c r="N6" s="710"/>
      <c r="O6" s="710"/>
      <c r="P6" s="710"/>
      <c r="Q6" s="710"/>
    </row>
    <row r="7" spans="1:17" ht="13.5" thickTop="1">
      <c r="A7" s="714" t="s">
        <v>440</v>
      </c>
      <c r="B7" s="715"/>
      <c r="C7" s="716"/>
      <c r="D7" s="716"/>
      <c r="E7" s="716"/>
      <c r="F7" s="716"/>
      <c r="G7" s="717"/>
      <c r="H7" s="718"/>
      <c r="I7" s="718"/>
      <c r="J7" s="718"/>
      <c r="K7" s="719"/>
      <c r="L7" s="720"/>
      <c r="M7" s="716"/>
      <c r="N7" s="718"/>
      <c r="O7" s="718"/>
      <c r="P7" s="721"/>
      <c r="Q7" s="722"/>
    </row>
    <row r="8" spans="1:17" ht="12.75">
      <c r="A8" s="723" t="s">
        <v>210</v>
      </c>
      <c r="B8" s="710"/>
      <c r="C8" s="710"/>
      <c r="D8" s="710"/>
      <c r="E8" s="710"/>
      <c r="F8" s="710"/>
      <c r="G8" s="724"/>
      <c r="H8" s="725"/>
      <c r="I8" s="726"/>
      <c r="J8" s="726"/>
      <c r="K8" s="727"/>
      <c r="L8" s="728"/>
      <c r="M8" s="726"/>
      <c r="N8" s="726"/>
      <c r="O8" s="726"/>
      <c r="P8" s="729"/>
      <c r="Q8" s="484"/>
    </row>
    <row r="9" spans="1:17" ht="12.75">
      <c r="A9" s="730" t="s">
        <v>442</v>
      </c>
      <c r="B9" s="710"/>
      <c r="C9" s="710"/>
      <c r="D9" s="710"/>
      <c r="E9" s="710"/>
      <c r="F9" s="710"/>
      <c r="G9" s="724"/>
      <c r="H9" s="725"/>
      <c r="I9" s="726"/>
      <c r="J9" s="726"/>
      <c r="K9" s="727"/>
      <c r="L9" s="728"/>
      <c r="M9" s="726"/>
      <c r="N9" s="726"/>
      <c r="O9" s="726"/>
      <c r="P9" s="729"/>
      <c r="Q9" s="484"/>
    </row>
    <row r="10" spans="1:17" s="448" customFormat="1" ht="12.75">
      <c r="A10" s="731">
        <v>1</v>
      </c>
      <c r="B10" s="733" t="s">
        <v>476</v>
      </c>
      <c r="C10" s="732">
        <v>4864952</v>
      </c>
      <c r="D10" s="768" t="s">
        <v>12</v>
      </c>
      <c r="E10" s="769" t="s">
        <v>339</v>
      </c>
      <c r="F10" s="732">
        <v>625</v>
      </c>
      <c r="G10" s="731">
        <v>996962</v>
      </c>
      <c r="H10" s="54">
        <v>996947</v>
      </c>
      <c r="I10" s="726">
        <f>G10-H10</f>
        <v>15</v>
      </c>
      <c r="J10" s="726">
        <f>$F10*I10</f>
        <v>9375</v>
      </c>
      <c r="K10" s="770">
        <f>J10/1000000</f>
        <v>0.009375</v>
      </c>
      <c r="L10" s="731">
        <v>999990</v>
      </c>
      <c r="M10" s="54">
        <v>999990</v>
      </c>
      <c r="N10" s="726">
        <f>L10-M10</f>
        <v>0</v>
      </c>
      <c r="O10" s="726">
        <f>$F10*N10</f>
        <v>0</v>
      </c>
      <c r="P10" s="729">
        <f>O10/1000000</f>
        <v>0</v>
      </c>
      <c r="Q10" s="484"/>
    </row>
    <row r="11" spans="1:17" s="448" customFormat="1" ht="12.75">
      <c r="A11" s="731">
        <v>2</v>
      </c>
      <c r="B11" s="733" t="s">
        <v>477</v>
      </c>
      <c r="C11" s="732">
        <v>5129958</v>
      </c>
      <c r="D11" s="768" t="s">
        <v>12</v>
      </c>
      <c r="E11" s="769" t="s">
        <v>339</v>
      </c>
      <c r="F11" s="732">
        <v>625</v>
      </c>
      <c r="G11" s="731">
        <v>999037</v>
      </c>
      <c r="H11" s="54">
        <v>999612</v>
      </c>
      <c r="I11" s="726">
        <f>G11-H11</f>
        <v>-575</v>
      </c>
      <c r="J11" s="726">
        <f>$F11*I11</f>
        <v>-359375</v>
      </c>
      <c r="K11" s="770">
        <f>J11/1000000</f>
        <v>-0.359375</v>
      </c>
      <c r="L11" s="731">
        <v>999883</v>
      </c>
      <c r="M11" s="54">
        <v>999883</v>
      </c>
      <c r="N11" s="726">
        <f>L11-M11</f>
        <v>0</v>
      </c>
      <c r="O11" s="726">
        <f>$F11*N11</f>
        <v>0</v>
      </c>
      <c r="P11" s="729">
        <f>O11/1000000</f>
        <v>0</v>
      </c>
      <c r="Q11" s="484"/>
    </row>
    <row r="12" spans="1:17" ht="12.75">
      <c r="A12" s="723" t="s">
        <v>116</v>
      </c>
      <c r="B12" s="723"/>
      <c r="C12" s="732"/>
      <c r="D12" s="768"/>
      <c r="E12" s="769"/>
      <c r="F12" s="732"/>
      <c r="G12" s="731"/>
      <c r="H12" s="54"/>
      <c r="I12" s="726"/>
      <c r="J12" s="726"/>
      <c r="K12" s="770"/>
      <c r="L12" s="731"/>
      <c r="M12" s="54"/>
      <c r="N12" s="726"/>
      <c r="O12" s="726"/>
      <c r="P12" s="729"/>
      <c r="Q12" s="484"/>
    </row>
    <row r="13" spans="1:17" s="448" customFormat="1" ht="12.75">
      <c r="A13" s="731">
        <v>1</v>
      </c>
      <c r="B13" s="733" t="s">
        <v>476</v>
      </c>
      <c r="C13" s="732">
        <v>5295160</v>
      </c>
      <c r="D13" s="768" t="s">
        <v>12</v>
      </c>
      <c r="E13" s="769" t="s">
        <v>339</v>
      </c>
      <c r="F13" s="732">
        <v>400</v>
      </c>
      <c r="G13" s="731">
        <v>1001027</v>
      </c>
      <c r="H13" s="54">
        <v>999987</v>
      </c>
      <c r="I13" s="726">
        <f>G13-H13</f>
        <v>1040</v>
      </c>
      <c r="J13" s="726">
        <f>$F13*I13</f>
        <v>416000</v>
      </c>
      <c r="K13" s="770">
        <f>J13/1000000</f>
        <v>0.416</v>
      </c>
      <c r="L13" s="731">
        <v>999893</v>
      </c>
      <c r="M13" s="54">
        <v>999893</v>
      </c>
      <c r="N13" s="726">
        <f>L13-M13</f>
        <v>0</v>
      </c>
      <c r="O13" s="726">
        <f>$F13*N13</f>
        <v>0</v>
      </c>
      <c r="P13" s="729">
        <f>O13/1000000</f>
        <v>0</v>
      </c>
      <c r="Q13" s="484"/>
    </row>
    <row r="14" spans="1:18" s="17" customFormat="1" ht="13.5" thickBot="1">
      <c r="A14" s="734"/>
      <c r="B14" s="735" t="s">
        <v>225</v>
      </c>
      <c r="C14" s="736"/>
      <c r="D14" s="737"/>
      <c r="E14" s="736"/>
      <c r="F14" s="738"/>
      <c r="G14" s="739"/>
      <c r="H14" s="740"/>
      <c r="I14" s="740"/>
      <c r="J14" s="740"/>
      <c r="K14" s="741">
        <f>SUM(K10:K13)</f>
        <v>0.066</v>
      </c>
      <c r="L14" s="739"/>
      <c r="M14" s="740"/>
      <c r="N14" s="740"/>
      <c r="O14" s="740"/>
      <c r="P14" s="742">
        <f>SUM(P10:P13)</f>
        <v>0</v>
      </c>
      <c r="Q14" s="743"/>
      <c r="R14"/>
    </row>
  </sheetData>
  <sheetProtection/>
  <mergeCells count="1">
    <mergeCell ref="P2:Q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="67" zoomScaleNormal="85" zoomScaleSheetLayoutView="67" zoomScalePageLayoutView="0" workbookViewId="0" topLeftCell="A7">
      <selection activeCell="A33" sqref="A33:IV33"/>
    </sheetView>
  </sheetViews>
  <sheetFormatPr defaultColWidth="9.140625" defaultRowHeight="12.75"/>
  <cols>
    <col min="1" max="1" width="5.140625" style="448" customWidth="1"/>
    <col min="2" max="2" width="36.8515625" style="448" customWidth="1"/>
    <col min="3" max="3" width="14.8515625" style="448" bestFit="1" customWidth="1"/>
    <col min="4" max="4" width="9.8515625" style="448" customWidth="1"/>
    <col min="5" max="5" width="16.8515625" style="448" customWidth="1"/>
    <col min="6" max="6" width="11.421875" style="448" customWidth="1"/>
    <col min="7" max="7" width="13.421875" style="448" customWidth="1"/>
    <col min="8" max="8" width="13.8515625" style="448" customWidth="1"/>
    <col min="9" max="9" width="11.00390625" style="448" customWidth="1"/>
    <col min="10" max="10" width="11.28125" style="448" customWidth="1"/>
    <col min="11" max="11" width="15.28125" style="448" customWidth="1"/>
    <col min="12" max="12" width="14.00390625" style="448" customWidth="1"/>
    <col min="13" max="13" width="13.00390625" style="448" customWidth="1"/>
    <col min="14" max="14" width="11.140625" style="448" customWidth="1"/>
    <col min="15" max="15" width="13.00390625" style="448" customWidth="1"/>
    <col min="16" max="16" width="14.7109375" style="448" customWidth="1"/>
    <col min="17" max="17" width="20.00390625" style="448" customWidth="1"/>
    <col min="18" max="16384" width="9.140625" style="448" customWidth="1"/>
  </cols>
  <sheetData>
    <row r="1" ht="26.25">
      <c r="A1" s="1" t="s">
        <v>232</v>
      </c>
    </row>
    <row r="2" spans="1:17" ht="16.5" customHeight="1">
      <c r="A2" s="293" t="s">
        <v>233</v>
      </c>
      <c r="P2" s="682" t="str">
        <f>NDPL!Q1</f>
        <v>OCTOBER-2018</v>
      </c>
      <c r="Q2" s="683"/>
    </row>
    <row r="3" spans="1:8" ht="23.25">
      <c r="A3" s="178" t="s">
        <v>280</v>
      </c>
      <c r="H3" s="532"/>
    </row>
    <row r="4" spans="1:16" ht="24" thickBot="1">
      <c r="A4" s="3"/>
      <c r="G4" s="488"/>
      <c r="H4" s="488"/>
      <c r="I4" s="45" t="s">
        <v>388</v>
      </c>
      <c r="J4" s="488"/>
      <c r="K4" s="488"/>
      <c r="L4" s="488"/>
      <c r="M4" s="488"/>
      <c r="N4" s="45" t="s">
        <v>389</v>
      </c>
      <c r="O4" s="488"/>
      <c r="P4" s="488"/>
    </row>
    <row r="5" spans="1:17" ht="43.5" customHeight="1" thickBot="1" thickTop="1">
      <c r="A5" s="533" t="s">
        <v>8</v>
      </c>
      <c r="B5" s="510" t="s">
        <v>9</v>
      </c>
      <c r="C5" s="511" t="s">
        <v>1</v>
      </c>
      <c r="D5" s="511" t="s">
        <v>2</v>
      </c>
      <c r="E5" s="511" t="s">
        <v>3</v>
      </c>
      <c r="F5" s="511" t="s">
        <v>10</v>
      </c>
      <c r="G5" s="509" t="str">
        <f>NDPL!G5</f>
        <v>FINAL READING 31/10/2018</v>
      </c>
      <c r="H5" s="511" t="str">
        <f>NDPL!H5</f>
        <v>INTIAL READING 1/10/2018</v>
      </c>
      <c r="I5" s="511" t="s">
        <v>4</v>
      </c>
      <c r="J5" s="511" t="s">
        <v>5</v>
      </c>
      <c r="K5" s="534" t="s">
        <v>6</v>
      </c>
      <c r="L5" s="509" t="str">
        <f>NDPL!G5</f>
        <v>FINAL READING 31/10/2018</v>
      </c>
      <c r="M5" s="511" t="str">
        <f>NDPL!H5</f>
        <v>INTIAL READING 1/10/2018</v>
      </c>
      <c r="N5" s="511" t="s">
        <v>4</v>
      </c>
      <c r="O5" s="511" t="s">
        <v>5</v>
      </c>
      <c r="P5" s="534" t="s">
        <v>6</v>
      </c>
      <c r="Q5" s="534" t="s">
        <v>302</v>
      </c>
    </row>
    <row r="6" ht="14.25" thickBot="1" thickTop="1"/>
    <row r="7" spans="1:17" ht="19.5" customHeight="1" thickTop="1">
      <c r="A7" s="276"/>
      <c r="B7" s="277" t="s">
        <v>247</v>
      </c>
      <c r="C7" s="278"/>
      <c r="D7" s="278"/>
      <c r="E7" s="278"/>
      <c r="F7" s="279"/>
      <c r="G7" s="94"/>
      <c r="H7" s="88"/>
      <c r="I7" s="88"/>
      <c r="J7" s="88"/>
      <c r="K7" s="91"/>
      <c r="L7" s="96"/>
      <c r="M7" s="460"/>
      <c r="N7" s="460"/>
      <c r="O7" s="460"/>
      <c r="P7" s="593"/>
      <c r="Q7" s="541"/>
    </row>
    <row r="8" spans="1:17" ht="19.5" customHeight="1">
      <c r="A8" s="257"/>
      <c r="B8" s="280" t="s">
        <v>248</v>
      </c>
      <c r="C8" s="281"/>
      <c r="D8" s="281"/>
      <c r="E8" s="281"/>
      <c r="F8" s="282"/>
      <c r="G8" s="37"/>
      <c r="H8" s="43"/>
      <c r="I8" s="43"/>
      <c r="J8" s="43"/>
      <c r="K8" s="41"/>
      <c r="L8" s="97"/>
      <c r="M8" s="488"/>
      <c r="N8" s="488"/>
      <c r="O8" s="488"/>
      <c r="P8" s="684"/>
      <c r="Q8" s="452"/>
    </row>
    <row r="9" spans="1:17" ht="19.5" customHeight="1">
      <c r="A9" s="257">
        <v>1</v>
      </c>
      <c r="B9" s="283" t="s">
        <v>249</v>
      </c>
      <c r="C9" s="281">
        <v>4864817</v>
      </c>
      <c r="D9" s="267" t="s">
        <v>12</v>
      </c>
      <c r="E9" s="93" t="s">
        <v>339</v>
      </c>
      <c r="F9" s="282">
        <v>100</v>
      </c>
      <c r="G9" s="444">
        <v>979589</v>
      </c>
      <c r="H9" s="281">
        <v>977695</v>
      </c>
      <c r="I9" s="447">
        <f>G9-H9</f>
        <v>1894</v>
      </c>
      <c r="J9" s="447">
        <f>$F9*I9</f>
        <v>189400</v>
      </c>
      <c r="K9" s="497">
        <f>J9/1000000</f>
        <v>0.1894</v>
      </c>
      <c r="L9" s="444">
        <v>2000</v>
      </c>
      <c r="M9" s="281">
        <v>2000</v>
      </c>
      <c r="N9" s="447">
        <f>L9-M9</f>
        <v>0</v>
      </c>
      <c r="O9" s="447">
        <f>$F9*N9</f>
        <v>0</v>
      </c>
      <c r="P9" s="497">
        <f>O9/1000000</f>
        <v>0</v>
      </c>
      <c r="Q9" s="464"/>
    </row>
    <row r="10" spans="1:17" ht="19.5" customHeight="1">
      <c r="A10" s="257">
        <v>2</v>
      </c>
      <c r="B10" s="283" t="s">
        <v>250</v>
      </c>
      <c r="C10" s="281">
        <v>4864794</v>
      </c>
      <c r="D10" s="267" t="s">
        <v>12</v>
      </c>
      <c r="E10" s="93" t="s">
        <v>339</v>
      </c>
      <c r="F10" s="282">
        <v>100</v>
      </c>
      <c r="G10" s="444">
        <v>75768</v>
      </c>
      <c r="H10" s="281">
        <v>75606</v>
      </c>
      <c r="I10" s="447">
        <f>G10-H10</f>
        <v>162</v>
      </c>
      <c r="J10" s="447">
        <f>$F10*I10</f>
        <v>16200</v>
      </c>
      <c r="K10" s="497">
        <f>J10/1000000</f>
        <v>0.0162</v>
      </c>
      <c r="L10" s="444">
        <v>5721</v>
      </c>
      <c r="M10" s="281">
        <v>5721</v>
      </c>
      <c r="N10" s="447">
        <f>L10-M10</f>
        <v>0</v>
      </c>
      <c r="O10" s="447">
        <f>$F10*N10</f>
        <v>0</v>
      </c>
      <c r="P10" s="497">
        <f>O10/1000000</f>
        <v>0</v>
      </c>
      <c r="Q10" s="452"/>
    </row>
    <row r="11" spans="1:17" ht="19.5" customHeight="1">
      <c r="A11" s="257">
        <v>3</v>
      </c>
      <c r="B11" s="283" t="s">
        <v>251</v>
      </c>
      <c r="C11" s="281">
        <v>4864896</v>
      </c>
      <c r="D11" s="267" t="s">
        <v>12</v>
      </c>
      <c r="E11" s="93" t="s">
        <v>339</v>
      </c>
      <c r="F11" s="282">
        <v>500</v>
      </c>
      <c r="G11" s="444">
        <v>12029</v>
      </c>
      <c r="H11" s="281">
        <v>11894</v>
      </c>
      <c r="I11" s="447">
        <f>G11-H11</f>
        <v>135</v>
      </c>
      <c r="J11" s="447">
        <f>$F11*I11</f>
        <v>67500</v>
      </c>
      <c r="K11" s="497">
        <f>J11/1000000</f>
        <v>0.0675</v>
      </c>
      <c r="L11" s="444">
        <v>2766</v>
      </c>
      <c r="M11" s="281">
        <v>2766</v>
      </c>
      <c r="N11" s="447">
        <f>L11-M11</f>
        <v>0</v>
      </c>
      <c r="O11" s="447">
        <f>$F11*N11</f>
        <v>0</v>
      </c>
      <c r="P11" s="497">
        <f>O11/1000000</f>
        <v>0</v>
      </c>
      <c r="Q11" s="452"/>
    </row>
    <row r="12" spans="1:17" ht="19.5" customHeight="1">
      <c r="A12" s="257">
        <v>4</v>
      </c>
      <c r="B12" s="283" t="s">
        <v>252</v>
      </c>
      <c r="C12" s="281">
        <v>4864863</v>
      </c>
      <c r="D12" s="267" t="s">
        <v>12</v>
      </c>
      <c r="E12" s="93" t="s">
        <v>339</v>
      </c>
      <c r="F12" s="698">
        <v>937.5</v>
      </c>
      <c r="G12" s="444">
        <v>999675</v>
      </c>
      <c r="H12" s="281">
        <v>999612</v>
      </c>
      <c r="I12" s="447">
        <f>G12-H12</f>
        <v>63</v>
      </c>
      <c r="J12" s="447">
        <f>$F12*I12</f>
        <v>59062.5</v>
      </c>
      <c r="K12" s="497">
        <f>J12/1000000</f>
        <v>0.0590625</v>
      </c>
      <c r="L12" s="444">
        <v>106</v>
      </c>
      <c r="M12" s="281">
        <v>106</v>
      </c>
      <c r="N12" s="447">
        <f>L12-M12</f>
        <v>0</v>
      </c>
      <c r="O12" s="447">
        <f>$F12*N12</f>
        <v>0</v>
      </c>
      <c r="P12" s="497">
        <f>O12/1000000</f>
        <v>0</v>
      </c>
      <c r="Q12" s="699"/>
    </row>
    <row r="13" spans="1:17" ht="19.5" customHeight="1">
      <c r="A13" s="257"/>
      <c r="B13" s="280" t="s">
        <v>253</v>
      </c>
      <c r="C13" s="281"/>
      <c r="D13" s="267"/>
      <c r="E13" s="81"/>
      <c r="F13" s="282"/>
      <c r="G13" s="258"/>
      <c r="H13" s="273"/>
      <c r="I13" s="273"/>
      <c r="J13" s="273"/>
      <c r="K13" s="288"/>
      <c r="L13" s="294"/>
      <c r="M13" s="273"/>
      <c r="N13" s="273"/>
      <c r="O13" s="273"/>
      <c r="P13" s="500"/>
      <c r="Q13" s="452"/>
    </row>
    <row r="14" spans="1:17" ht="19.5" customHeight="1">
      <c r="A14" s="257"/>
      <c r="B14" s="280"/>
      <c r="C14" s="281"/>
      <c r="D14" s="267"/>
      <c r="E14" s="81"/>
      <c r="F14" s="282"/>
      <c r="G14" s="258"/>
      <c r="H14" s="273"/>
      <c r="I14" s="273"/>
      <c r="J14" s="273"/>
      <c r="K14" s="288"/>
      <c r="L14" s="294"/>
      <c r="M14" s="273"/>
      <c r="N14" s="273"/>
      <c r="O14" s="273"/>
      <c r="P14" s="500"/>
      <c r="Q14" s="452"/>
    </row>
    <row r="15" spans="1:17" ht="19.5" customHeight="1">
      <c r="A15" s="257">
        <v>5</v>
      </c>
      <c r="B15" s="283" t="s">
        <v>254</v>
      </c>
      <c r="C15" s="281">
        <v>5128406</v>
      </c>
      <c r="D15" s="267" t="s">
        <v>12</v>
      </c>
      <c r="E15" s="93" t="s">
        <v>339</v>
      </c>
      <c r="F15" s="282"/>
      <c r="G15" s="444">
        <v>997988</v>
      </c>
      <c r="H15" s="281">
        <v>998451</v>
      </c>
      <c r="I15" s="447">
        <f>G15-H15</f>
        <v>-463</v>
      </c>
      <c r="J15" s="447">
        <f>$F15*I15</f>
        <v>0</v>
      </c>
      <c r="K15" s="497">
        <f>J15/1000000</f>
        <v>0</v>
      </c>
      <c r="L15" s="444">
        <v>999839</v>
      </c>
      <c r="M15" s="281">
        <v>999839</v>
      </c>
      <c r="N15" s="447">
        <f>L15-M15</f>
        <v>0</v>
      </c>
      <c r="O15" s="447">
        <f>$F15*N15</f>
        <v>0</v>
      </c>
      <c r="P15" s="497">
        <f>O15/1000000</f>
        <v>0</v>
      </c>
      <c r="Q15" s="452" t="s">
        <v>472</v>
      </c>
    </row>
    <row r="16" spans="1:17" ht="19.5" customHeight="1">
      <c r="A16" s="257">
        <v>6</v>
      </c>
      <c r="B16" s="283" t="s">
        <v>255</v>
      </c>
      <c r="C16" s="281">
        <v>4864881</v>
      </c>
      <c r="D16" s="267" t="s">
        <v>12</v>
      </c>
      <c r="E16" s="93" t="s">
        <v>339</v>
      </c>
      <c r="F16" s="282">
        <v>-500</v>
      </c>
      <c r="G16" s="444">
        <v>978403</v>
      </c>
      <c r="H16" s="281">
        <v>978475</v>
      </c>
      <c r="I16" s="447">
        <f>G16-H16</f>
        <v>-72</v>
      </c>
      <c r="J16" s="447">
        <f>$F16*I16</f>
        <v>36000</v>
      </c>
      <c r="K16" s="497">
        <f>J16/1000000</f>
        <v>0.036</v>
      </c>
      <c r="L16" s="444">
        <v>976366</v>
      </c>
      <c r="M16" s="281">
        <v>976366</v>
      </c>
      <c r="N16" s="447">
        <f>L16-M16</f>
        <v>0</v>
      </c>
      <c r="O16" s="447">
        <f>$F16*N16</f>
        <v>0</v>
      </c>
      <c r="P16" s="497">
        <f>O16/1000000</f>
        <v>0</v>
      </c>
      <c r="Q16" s="452"/>
    </row>
    <row r="17" spans="1:17" ht="19.5" customHeight="1">
      <c r="A17" s="257">
        <v>7</v>
      </c>
      <c r="B17" s="283" t="s">
        <v>270</v>
      </c>
      <c r="C17" s="281">
        <v>4902559</v>
      </c>
      <c r="D17" s="267" t="s">
        <v>12</v>
      </c>
      <c r="E17" s="93" t="s">
        <v>339</v>
      </c>
      <c r="F17" s="282">
        <v>300</v>
      </c>
      <c r="G17" s="444">
        <v>36</v>
      </c>
      <c r="H17" s="281">
        <v>36</v>
      </c>
      <c r="I17" s="447">
        <f>G17-H17</f>
        <v>0</v>
      </c>
      <c r="J17" s="447">
        <f>$F17*I17</f>
        <v>0</v>
      </c>
      <c r="K17" s="497">
        <f>J17/1000000</f>
        <v>0</v>
      </c>
      <c r="L17" s="444">
        <v>999921</v>
      </c>
      <c r="M17" s="281">
        <v>999921</v>
      </c>
      <c r="N17" s="447">
        <f>L17-M17</f>
        <v>0</v>
      </c>
      <c r="O17" s="447">
        <f>$F17*N17</f>
        <v>0</v>
      </c>
      <c r="P17" s="497">
        <f>O17/1000000</f>
        <v>0</v>
      </c>
      <c r="Q17" s="452"/>
    </row>
    <row r="18" spans="1:17" ht="19.5" customHeight="1">
      <c r="A18" s="257"/>
      <c r="B18" s="280"/>
      <c r="C18" s="281"/>
      <c r="D18" s="267"/>
      <c r="E18" s="93"/>
      <c r="F18" s="282"/>
      <c r="G18" s="92"/>
      <c r="H18" s="81"/>
      <c r="I18" s="43"/>
      <c r="J18" s="43"/>
      <c r="K18" s="95"/>
      <c r="L18" s="296"/>
      <c r="M18" s="489"/>
      <c r="N18" s="489"/>
      <c r="O18" s="489"/>
      <c r="P18" s="490"/>
      <c r="Q18" s="452"/>
    </row>
    <row r="19" spans="1:17" ht="19.5" customHeight="1">
      <c r="A19" s="257"/>
      <c r="B19" s="283"/>
      <c r="C19" s="281"/>
      <c r="D19" s="267"/>
      <c r="E19" s="93"/>
      <c r="F19" s="282"/>
      <c r="G19" s="92"/>
      <c r="H19" s="81"/>
      <c r="I19" s="43"/>
      <c r="J19" s="43"/>
      <c r="K19" s="95"/>
      <c r="L19" s="296"/>
      <c r="M19" s="489"/>
      <c r="N19" s="489"/>
      <c r="O19" s="489"/>
      <c r="P19" s="490"/>
      <c r="Q19" s="452"/>
    </row>
    <row r="20" spans="1:17" ht="19.5" customHeight="1">
      <c r="A20" s="257"/>
      <c r="B20" s="280" t="s">
        <v>256</v>
      </c>
      <c r="C20" s="281"/>
      <c r="D20" s="267"/>
      <c r="E20" s="93"/>
      <c r="F20" s="284"/>
      <c r="G20" s="92"/>
      <c r="H20" s="81"/>
      <c r="I20" s="40"/>
      <c r="J20" s="44"/>
      <c r="K20" s="290">
        <f>SUM(K9:K19)</f>
        <v>0.3681625</v>
      </c>
      <c r="L20" s="297"/>
      <c r="M20" s="273"/>
      <c r="N20" s="273"/>
      <c r="O20" s="273"/>
      <c r="P20" s="291">
        <f>SUM(P9:P19)</f>
        <v>0</v>
      </c>
      <c r="Q20" s="452"/>
    </row>
    <row r="21" spans="1:17" ht="19.5" customHeight="1">
      <c r="A21" s="257"/>
      <c r="B21" s="280" t="s">
        <v>257</v>
      </c>
      <c r="C21" s="281"/>
      <c r="D21" s="267"/>
      <c r="E21" s="93"/>
      <c r="F21" s="284"/>
      <c r="G21" s="92"/>
      <c r="H21" s="81"/>
      <c r="I21" s="40"/>
      <c r="J21" s="40"/>
      <c r="K21" s="95"/>
      <c r="L21" s="296"/>
      <c r="M21" s="489"/>
      <c r="N21" s="489"/>
      <c r="O21" s="489"/>
      <c r="P21" s="490"/>
      <c r="Q21" s="452"/>
    </row>
    <row r="22" spans="1:17" ht="19.5" customHeight="1">
      <c r="A22" s="257"/>
      <c r="B22" s="280" t="s">
        <v>258</v>
      </c>
      <c r="C22" s="281"/>
      <c r="D22" s="267"/>
      <c r="E22" s="93"/>
      <c r="F22" s="284"/>
      <c r="G22" s="92"/>
      <c r="H22" s="81"/>
      <c r="I22" s="40"/>
      <c r="J22" s="40"/>
      <c r="K22" s="95"/>
      <c r="L22" s="296"/>
      <c r="M22" s="489"/>
      <c r="N22" s="489"/>
      <c r="O22" s="489"/>
      <c r="P22" s="490"/>
      <c r="Q22" s="452"/>
    </row>
    <row r="23" spans="1:17" ht="19.5" customHeight="1">
      <c r="A23" s="257">
        <v>8</v>
      </c>
      <c r="B23" s="283" t="s">
        <v>259</v>
      </c>
      <c r="C23" s="281">
        <v>4864796</v>
      </c>
      <c r="D23" s="267" t="s">
        <v>12</v>
      </c>
      <c r="E23" s="93" t="s">
        <v>339</v>
      </c>
      <c r="F23" s="282">
        <v>200</v>
      </c>
      <c r="G23" s="444">
        <v>985475</v>
      </c>
      <c r="H23" s="281">
        <v>986510</v>
      </c>
      <c r="I23" s="447">
        <f>G23-H23</f>
        <v>-1035</v>
      </c>
      <c r="J23" s="447">
        <f>$F23*I23</f>
        <v>-207000</v>
      </c>
      <c r="K23" s="497">
        <f>J23/1000000</f>
        <v>-0.207</v>
      </c>
      <c r="L23" s="444">
        <v>23</v>
      </c>
      <c r="M23" s="281">
        <v>23</v>
      </c>
      <c r="N23" s="447">
        <f>L23-M23</f>
        <v>0</v>
      </c>
      <c r="O23" s="447">
        <f>$F23*N23</f>
        <v>0</v>
      </c>
      <c r="P23" s="497">
        <f>O23/1000000</f>
        <v>0</v>
      </c>
      <c r="Q23" s="464"/>
    </row>
    <row r="24" spans="1:17" ht="21" customHeight="1">
      <c r="A24" s="257">
        <v>9</v>
      </c>
      <c r="B24" s="283" t="s">
        <v>260</v>
      </c>
      <c r="C24" s="281">
        <v>5128407</v>
      </c>
      <c r="D24" s="267" t="s">
        <v>12</v>
      </c>
      <c r="E24" s="93" t="s">
        <v>339</v>
      </c>
      <c r="F24" s="282">
        <v>937.5</v>
      </c>
      <c r="G24" s="444">
        <v>996050</v>
      </c>
      <c r="H24" s="281">
        <v>997285</v>
      </c>
      <c r="I24" s="447">
        <f>G24-H24</f>
        <v>-1235</v>
      </c>
      <c r="J24" s="447">
        <f>$F24*I24</f>
        <v>-1157812.5</v>
      </c>
      <c r="K24" s="497">
        <f>J24/1000000</f>
        <v>-1.1578125</v>
      </c>
      <c r="L24" s="444">
        <v>999929</v>
      </c>
      <c r="M24" s="281">
        <v>999929</v>
      </c>
      <c r="N24" s="447">
        <f>L24-M24</f>
        <v>0</v>
      </c>
      <c r="O24" s="447">
        <f>$F24*N24</f>
        <v>0</v>
      </c>
      <c r="P24" s="497">
        <f>O24/1000000</f>
        <v>0</v>
      </c>
      <c r="Q24" s="458"/>
    </row>
    <row r="25" spans="1:17" ht="19.5" customHeight="1">
      <c r="A25" s="257"/>
      <c r="B25" s="280" t="s">
        <v>261</v>
      </c>
      <c r="C25" s="283"/>
      <c r="D25" s="267"/>
      <c r="E25" s="93"/>
      <c r="F25" s="284"/>
      <c r="G25" s="92"/>
      <c r="H25" s="81"/>
      <c r="I25" s="40"/>
      <c r="J25" s="44"/>
      <c r="K25" s="291">
        <f>SUM(K23:K24)</f>
        <v>-1.3648125</v>
      </c>
      <c r="L25" s="297"/>
      <c r="M25" s="273"/>
      <c r="N25" s="273"/>
      <c r="O25" s="273"/>
      <c r="P25" s="291">
        <f>SUM(P23:P24)</f>
        <v>0</v>
      </c>
      <c r="Q25" s="452"/>
    </row>
    <row r="26" spans="1:17" ht="19.5" customHeight="1">
      <c r="A26" s="257"/>
      <c r="B26" s="280" t="s">
        <v>262</v>
      </c>
      <c r="C26" s="281"/>
      <c r="D26" s="267"/>
      <c r="E26" s="81"/>
      <c r="F26" s="282"/>
      <c r="G26" s="92"/>
      <c r="H26" s="81"/>
      <c r="I26" s="43"/>
      <c r="J26" s="39"/>
      <c r="K26" s="95"/>
      <c r="L26" s="296"/>
      <c r="M26" s="489"/>
      <c r="N26" s="489"/>
      <c r="O26" s="489"/>
      <c r="P26" s="490"/>
      <c r="Q26" s="452"/>
    </row>
    <row r="27" spans="1:17" ht="19.5" customHeight="1">
      <c r="A27" s="257"/>
      <c r="B27" s="280" t="s">
        <v>258</v>
      </c>
      <c r="C27" s="281"/>
      <c r="D27" s="267"/>
      <c r="E27" s="81"/>
      <c r="F27" s="282"/>
      <c r="G27" s="92"/>
      <c r="H27" s="81"/>
      <c r="I27" s="43"/>
      <c r="J27" s="39"/>
      <c r="K27" s="95"/>
      <c r="L27" s="296"/>
      <c r="M27" s="489"/>
      <c r="N27" s="489"/>
      <c r="O27" s="489"/>
      <c r="P27" s="490"/>
      <c r="Q27" s="452"/>
    </row>
    <row r="28" spans="1:17" ht="19.5" customHeight="1">
      <c r="A28" s="257">
        <v>10</v>
      </c>
      <c r="B28" s="283" t="s">
        <v>263</v>
      </c>
      <c r="C28" s="281">
        <v>4864866</v>
      </c>
      <c r="D28" s="267" t="s">
        <v>12</v>
      </c>
      <c r="E28" s="93" t="s">
        <v>339</v>
      </c>
      <c r="F28" s="498">
        <v>1250</v>
      </c>
      <c r="G28" s="444">
        <v>1569</v>
      </c>
      <c r="H28" s="281">
        <v>984</v>
      </c>
      <c r="I28" s="447">
        <f aca="true" t="shared" si="0" ref="I28:I33">G28-H28</f>
        <v>585</v>
      </c>
      <c r="J28" s="447">
        <f aca="true" t="shared" si="1" ref="J28:J33">$F28*I28</f>
        <v>731250</v>
      </c>
      <c r="K28" s="497">
        <f aca="true" t="shared" si="2" ref="K28:K33">J28/1000000</f>
        <v>0.73125</v>
      </c>
      <c r="L28" s="444">
        <v>90</v>
      </c>
      <c r="M28" s="281">
        <v>90</v>
      </c>
      <c r="N28" s="447">
        <f aca="true" t="shared" si="3" ref="N28:N33">L28-M28</f>
        <v>0</v>
      </c>
      <c r="O28" s="447">
        <f aca="true" t="shared" si="4" ref="O28:O33">$F28*N28</f>
        <v>0</v>
      </c>
      <c r="P28" s="497">
        <f aca="true" t="shared" si="5" ref="P28:P33">O28/1000000</f>
        <v>0</v>
      </c>
      <c r="Q28" s="452"/>
    </row>
    <row r="29" spans="1:17" ht="19.5" customHeight="1">
      <c r="A29" s="257">
        <v>11</v>
      </c>
      <c r="B29" s="283" t="s">
        <v>264</v>
      </c>
      <c r="C29" s="281">
        <v>5295125</v>
      </c>
      <c r="D29" s="267" t="s">
        <v>12</v>
      </c>
      <c r="E29" s="93" t="s">
        <v>339</v>
      </c>
      <c r="F29" s="498">
        <v>100</v>
      </c>
      <c r="G29" s="444">
        <v>334971</v>
      </c>
      <c r="H29" s="281">
        <v>330115</v>
      </c>
      <c r="I29" s="447">
        <f t="shared" si="0"/>
        <v>4856</v>
      </c>
      <c r="J29" s="447">
        <f t="shared" si="1"/>
        <v>485600</v>
      </c>
      <c r="K29" s="497">
        <f t="shared" si="2"/>
        <v>0.4856</v>
      </c>
      <c r="L29" s="444">
        <v>999475</v>
      </c>
      <c r="M29" s="281">
        <v>999475</v>
      </c>
      <c r="N29" s="447">
        <f t="shared" si="3"/>
        <v>0</v>
      </c>
      <c r="O29" s="447">
        <f t="shared" si="4"/>
        <v>0</v>
      </c>
      <c r="P29" s="497">
        <f t="shared" si="5"/>
        <v>0</v>
      </c>
      <c r="Q29" s="452"/>
    </row>
    <row r="30" spans="1:17" ht="19.5" customHeight="1">
      <c r="A30" s="257">
        <v>12</v>
      </c>
      <c r="B30" s="283" t="s">
        <v>265</v>
      </c>
      <c r="C30" s="281">
        <v>5295126</v>
      </c>
      <c r="D30" s="267" t="s">
        <v>12</v>
      </c>
      <c r="E30" s="93" t="s">
        <v>339</v>
      </c>
      <c r="F30" s="498">
        <v>62.5</v>
      </c>
      <c r="G30" s="444">
        <v>262352</v>
      </c>
      <c r="H30" s="281">
        <v>255311</v>
      </c>
      <c r="I30" s="447">
        <f t="shared" si="0"/>
        <v>7041</v>
      </c>
      <c r="J30" s="447">
        <f t="shared" si="1"/>
        <v>440062.5</v>
      </c>
      <c r="K30" s="497">
        <f t="shared" si="2"/>
        <v>0.4400625</v>
      </c>
      <c r="L30" s="444">
        <v>94061</v>
      </c>
      <c r="M30" s="281">
        <v>94061</v>
      </c>
      <c r="N30" s="447">
        <f t="shared" si="3"/>
        <v>0</v>
      </c>
      <c r="O30" s="447">
        <f t="shared" si="4"/>
        <v>0</v>
      </c>
      <c r="P30" s="497">
        <f t="shared" si="5"/>
        <v>0</v>
      </c>
      <c r="Q30" s="452"/>
    </row>
    <row r="31" spans="1:17" ht="19.5" customHeight="1">
      <c r="A31" s="257">
        <v>13</v>
      </c>
      <c r="B31" s="283" t="s">
        <v>266</v>
      </c>
      <c r="C31" s="281">
        <v>4865179</v>
      </c>
      <c r="D31" s="267" t="s">
        <v>12</v>
      </c>
      <c r="E31" s="93" t="s">
        <v>339</v>
      </c>
      <c r="F31" s="498">
        <v>800</v>
      </c>
      <c r="G31" s="444">
        <v>2882</v>
      </c>
      <c r="H31" s="281">
        <v>2779</v>
      </c>
      <c r="I31" s="447">
        <f t="shared" si="0"/>
        <v>103</v>
      </c>
      <c r="J31" s="447">
        <f t="shared" si="1"/>
        <v>82400</v>
      </c>
      <c r="K31" s="497">
        <f t="shared" si="2"/>
        <v>0.0824</v>
      </c>
      <c r="L31" s="444">
        <v>1936</v>
      </c>
      <c r="M31" s="281">
        <v>1936</v>
      </c>
      <c r="N31" s="447">
        <f t="shared" si="3"/>
        <v>0</v>
      </c>
      <c r="O31" s="447">
        <f t="shared" si="4"/>
        <v>0</v>
      </c>
      <c r="P31" s="497">
        <f t="shared" si="5"/>
        <v>0</v>
      </c>
      <c r="Q31" s="452"/>
    </row>
    <row r="32" spans="1:17" ht="19.5" customHeight="1">
      <c r="A32" s="257">
        <v>14</v>
      </c>
      <c r="B32" s="283" t="s">
        <v>267</v>
      </c>
      <c r="C32" s="281">
        <v>4864795</v>
      </c>
      <c r="D32" s="267" t="s">
        <v>12</v>
      </c>
      <c r="E32" s="93" t="s">
        <v>339</v>
      </c>
      <c r="F32" s="498">
        <v>100</v>
      </c>
      <c r="G32" s="444">
        <v>975068</v>
      </c>
      <c r="H32" s="281">
        <v>976239</v>
      </c>
      <c r="I32" s="447">
        <f t="shared" si="0"/>
        <v>-1171</v>
      </c>
      <c r="J32" s="447">
        <f t="shared" si="1"/>
        <v>-117100</v>
      </c>
      <c r="K32" s="497">
        <f t="shared" si="2"/>
        <v>-0.1171</v>
      </c>
      <c r="L32" s="444">
        <v>999175</v>
      </c>
      <c r="M32" s="281">
        <v>999175</v>
      </c>
      <c r="N32" s="447">
        <f t="shared" si="3"/>
        <v>0</v>
      </c>
      <c r="O32" s="447">
        <f t="shared" si="4"/>
        <v>0</v>
      </c>
      <c r="P32" s="497">
        <f t="shared" si="5"/>
        <v>0</v>
      </c>
      <c r="Q32" s="464"/>
    </row>
    <row r="33" spans="1:17" ht="19.5" customHeight="1">
      <c r="A33" s="257">
        <v>15</v>
      </c>
      <c r="B33" s="283" t="s">
        <v>366</v>
      </c>
      <c r="C33" s="281">
        <v>4864821</v>
      </c>
      <c r="D33" s="267" t="s">
        <v>12</v>
      </c>
      <c r="E33" s="93" t="s">
        <v>339</v>
      </c>
      <c r="F33" s="498">
        <v>150</v>
      </c>
      <c r="G33" s="444">
        <v>430</v>
      </c>
      <c r="H33" s="281">
        <v>385</v>
      </c>
      <c r="I33" s="447">
        <f t="shared" si="0"/>
        <v>45</v>
      </c>
      <c r="J33" s="447">
        <f t="shared" si="1"/>
        <v>6750</v>
      </c>
      <c r="K33" s="497">
        <f t="shared" si="2"/>
        <v>0.00675</v>
      </c>
      <c r="L33" s="444">
        <v>987196</v>
      </c>
      <c r="M33" s="281">
        <v>987034</v>
      </c>
      <c r="N33" s="447">
        <f t="shared" si="3"/>
        <v>162</v>
      </c>
      <c r="O33" s="447">
        <f t="shared" si="4"/>
        <v>24300</v>
      </c>
      <c r="P33" s="499">
        <f t="shared" si="5"/>
        <v>0.0243</v>
      </c>
      <c r="Q33" s="477"/>
    </row>
    <row r="34" spans="1:17" ht="19.5" customHeight="1">
      <c r="A34" s="257"/>
      <c r="B34" s="280" t="s">
        <v>253</v>
      </c>
      <c r="C34" s="281"/>
      <c r="D34" s="267"/>
      <c r="E34" s="81"/>
      <c r="F34" s="282"/>
      <c r="G34" s="258"/>
      <c r="H34" s="273"/>
      <c r="I34" s="273"/>
      <c r="J34" s="289"/>
      <c r="K34" s="288"/>
      <c r="L34" s="294"/>
      <c r="M34" s="273"/>
      <c r="N34" s="273"/>
      <c r="O34" s="273"/>
      <c r="P34" s="500"/>
      <c r="Q34" s="452"/>
    </row>
    <row r="35" spans="1:17" ht="19.5" customHeight="1">
      <c r="A35" s="257">
        <v>16</v>
      </c>
      <c r="B35" s="283" t="s">
        <v>268</v>
      </c>
      <c r="C35" s="281">
        <v>4865185</v>
      </c>
      <c r="D35" s="267" t="s">
        <v>12</v>
      </c>
      <c r="E35" s="93" t="s">
        <v>339</v>
      </c>
      <c r="F35" s="498">
        <v>-2500</v>
      </c>
      <c r="G35" s="444">
        <v>998086</v>
      </c>
      <c r="H35" s="281">
        <v>998172</v>
      </c>
      <c r="I35" s="447">
        <f>G35-H35</f>
        <v>-86</v>
      </c>
      <c r="J35" s="447">
        <f>$F35*I35</f>
        <v>215000</v>
      </c>
      <c r="K35" s="497">
        <f>J35/1000000</f>
        <v>0.215</v>
      </c>
      <c r="L35" s="444">
        <v>3063</v>
      </c>
      <c r="M35" s="281">
        <v>3063</v>
      </c>
      <c r="N35" s="447">
        <f>L35-M35</f>
        <v>0</v>
      </c>
      <c r="O35" s="447">
        <f>$F35*N35</f>
        <v>0</v>
      </c>
      <c r="P35" s="499">
        <f>O35/1000000</f>
        <v>0</v>
      </c>
      <c r="Q35" s="463"/>
    </row>
    <row r="36" spans="1:17" ht="19.5" customHeight="1">
      <c r="A36" s="257">
        <v>17</v>
      </c>
      <c r="B36" s="283" t="s">
        <v>271</v>
      </c>
      <c r="C36" s="281">
        <v>4902559</v>
      </c>
      <c r="D36" s="267" t="s">
        <v>12</v>
      </c>
      <c r="E36" s="93" t="s">
        <v>339</v>
      </c>
      <c r="F36" s="281">
        <v>-300</v>
      </c>
      <c r="G36" s="444">
        <v>36</v>
      </c>
      <c r="H36" s="281">
        <v>36</v>
      </c>
      <c r="I36" s="447">
        <f>G36-H36</f>
        <v>0</v>
      </c>
      <c r="J36" s="447">
        <f>$F36*I36</f>
        <v>0</v>
      </c>
      <c r="K36" s="497">
        <f>J36/1000000</f>
        <v>0</v>
      </c>
      <c r="L36" s="444">
        <v>999921</v>
      </c>
      <c r="M36" s="281">
        <v>999921</v>
      </c>
      <c r="N36" s="447">
        <f>L36-M36</f>
        <v>0</v>
      </c>
      <c r="O36" s="447">
        <f>$F36*N36</f>
        <v>0</v>
      </c>
      <c r="P36" s="497">
        <f>O36/1000000</f>
        <v>0</v>
      </c>
      <c r="Q36" s="452"/>
    </row>
    <row r="37" spans="1:17" ht="19.5" customHeight="1" thickBot="1">
      <c r="A37" s="285"/>
      <c r="B37" s="286" t="s">
        <v>269</v>
      </c>
      <c r="C37" s="286"/>
      <c r="D37" s="286"/>
      <c r="E37" s="286"/>
      <c r="F37" s="286"/>
      <c r="G37" s="100"/>
      <c r="H37" s="99"/>
      <c r="I37" s="99"/>
      <c r="J37" s="99"/>
      <c r="K37" s="407">
        <f>SUM(K28:K36)</f>
        <v>1.8439625000000002</v>
      </c>
      <c r="L37" s="298"/>
      <c r="M37" s="685"/>
      <c r="N37" s="685"/>
      <c r="O37" s="685"/>
      <c r="P37" s="292">
        <f>SUM(P28:P36)</f>
        <v>0.0243</v>
      </c>
      <c r="Q37" s="552"/>
    </row>
    <row r="38" spans="1:16" ht="13.5" thickTop="1">
      <c r="A38" s="52"/>
      <c r="B38" s="2"/>
      <c r="C38" s="89"/>
      <c r="D38" s="52"/>
      <c r="E38" s="89"/>
      <c r="F38" s="9"/>
      <c r="G38" s="9"/>
      <c r="H38" s="9"/>
      <c r="I38" s="9"/>
      <c r="J38" s="9"/>
      <c r="K38" s="10"/>
      <c r="L38" s="299"/>
      <c r="M38" s="542"/>
      <c r="N38" s="542"/>
      <c r="O38" s="542"/>
      <c r="P38" s="542"/>
    </row>
    <row r="39" spans="11:16" ht="12.75">
      <c r="K39" s="542"/>
      <c r="L39" s="542"/>
      <c r="M39" s="542"/>
      <c r="N39" s="542"/>
      <c r="O39" s="542"/>
      <c r="P39" s="542"/>
    </row>
    <row r="40" spans="7:16" ht="12.75">
      <c r="G40" s="686"/>
      <c r="K40" s="542"/>
      <c r="L40" s="542"/>
      <c r="M40" s="542"/>
      <c r="N40" s="542"/>
      <c r="O40" s="542"/>
      <c r="P40" s="542"/>
    </row>
    <row r="41" spans="2:16" ht="21.75">
      <c r="B41" s="180" t="s">
        <v>325</v>
      </c>
      <c r="K41" s="687">
        <f>K20</f>
        <v>0.3681625</v>
      </c>
      <c r="L41" s="688"/>
      <c r="M41" s="688"/>
      <c r="N41" s="688"/>
      <c r="O41" s="688"/>
      <c r="P41" s="687">
        <f>P20</f>
        <v>0</v>
      </c>
    </row>
    <row r="42" spans="2:16" ht="21.75">
      <c r="B42" s="180" t="s">
        <v>326</v>
      </c>
      <c r="K42" s="687">
        <f>K25</f>
        <v>-1.3648125</v>
      </c>
      <c r="L42" s="688"/>
      <c r="M42" s="688"/>
      <c r="N42" s="688"/>
      <c r="O42" s="688"/>
      <c r="P42" s="687">
        <f>P25</f>
        <v>0</v>
      </c>
    </row>
    <row r="43" spans="2:16" ht="21.75">
      <c r="B43" s="180" t="s">
        <v>327</v>
      </c>
      <c r="K43" s="687">
        <f>K37</f>
        <v>1.8439625000000002</v>
      </c>
      <c r="L43" s="688"/>
      <c r="M43" s="688"/>
      <c r="N43" s="688"/>
      <c r="O43" s="688"/>
      <c r="P43" s="689">
        <f>P37</f>
        <v>0.0243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="84" zoomScaleNormal="75" zoomScaleSheetLayoutView="84" zoomScalePageLayoutView="0" workbookViewId="0" topLeftCell="A4">
      <selection activeCell="J41" sqref="J41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1.00390625" style="0" customWidth="1"/>
    <col min="8" max="8" width="14.8515625" style="0" customWidth="1"/>
    <col min="9" max="9" width="8.710937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21.140625" style="0" customWidth="1"/>
    <col min="18" max="18" width="7.57421875" style="0" customWidth="1"/>
  </cols>
  <sheetData>
    <row r="1" ht="26.25">
      <c r="A1" s="1" t="s">
        <v>232</v>
      </c>
    </row>
    <row r="2" spans="1:16" ht="20.25">
      <c r="A2" s="306" t="s">
        <v>233</v>
      </c>
      <c r="P2" s="264" t="str">
        <f>NDPL!Q1</f>
        <v>OCTOBER-2018</v>
      </c>
    </row>
    <row r="3" spans="1:9" ht="18">
      <c r="A3" s="176" t="s">
        <v>342</v>
      </c>
      <c r="B3" s="176"/>
      <c r="C3" s="252"/>
      <c r="D3" s="253"/>
      <c r="E3" s="253"/>
      <c r="F3" s="252"/>
      <c r="G3" s="252"/>
      <c r="H3" s="252"/>
      <c r="I3" s="252"/>
    </row>
    <row r="4" spans="1:16" ht="24" thickBot="1">
      <c r="A4" s="3"/>
      <c r="G4" s="17"/>
      <c r="H4" s="17"/>
      <c r="I4" s="45" t="s">
        <v>388</v>
      </c>
      <c r="J4" s="17"/>
      <c r="K4" s="17"/>
      <c r="L4" s="17"/>
      <c r="M4" s="17"/>
      <c r="N4" s="45" t="s">
        <v>389</v>
      </c>
      <c r="O4" s="17"/>
      <c r="P4" s="17"/>
    </row>
    <row r="5" spans="1:17" ht="39.75" thickBot="1" thickTop="1">
      <c r="A5" s="34" t="s">
        <v>8</v>
      </c>
      <c r="B5" s="31" t="s">
        <v>9</v>
      </c>
      <c r="C5" s="32" t="s">
        <v>1</v>
      </c>
      <c r="D5" s="32" t="s">
        <v>2</v>
      </c>
      <c r="E5" s="32" t="s">
        <v>3</v>
      </c>
      <c r="F5" s="32" t="s">
        <v>10</v>
      </c>
      <c r="G5" s="34" t="str">
        <f>NDPL!G5</f>
        <v>FINAL READING 31/10/2018</v>
      </c>
      <c r="H5" s="32" t="str">
        <f>NDPL!H5</f>
        <v>INTIAL READING 1/10/2018</v>
      </c>
      <c r="I5" s="32" t="s">
        <v>4</v>
      </c>
      <c r="J5" s="32" t="s">
        <v>5</v>
      </c>
      <c r="K5" s="32" t="s">
        <v>6</v>
      </c>
      <c r="L5" s="34" t="str">
        <f>NDPL!G5</f>
        <v>FINAL READING 31/10/2018</v>
      </c>
      <c r="M5" s="32" t="str">
        <f>NDPL!H5</f>
        <v>INTIAL READING 1/10/2018</v>
      </c>
      <c r="N5" s="32" t="s">
        <v>4</v>
      </c>
      <c r="O5" s="32" t="s">
        <v>5</v>
      </c>
      <c r="P5" s="33" t="s">
        <v>6</v>
      </c>
      <c r="Q5" s="33" t="s">
        <v>302</v>
      </c>
    </row>
    <row r="6" ht="14.25" thickBot="1" thickTop="1"/>
    <row r="7" spans="1:17" ht="13.5" thickTop="1">
      <c r="A7" s="22"/>
      <c r="B7" s="107"/>
      <c r="C7" s="23"/>
      <c r="D7" s="23"/>
      <c r="E7" s="23"/>
      <c r="F7" s="29"/>
      <c r="G7" s="22"/>
      <c r="H7" s="23"/>
      <c r="I7" s="23"/>
      <c r="J7" s="23"/>
      <c r="K7" s="29"/>
      <c r="L7" s="22"/>
      <c r="M7" s="23"/>
      <c r="N7" s="23"/>
      <c r="O7" s="23"/>
      <c r="P7" s="29"/>
      <c r="Q7" s="145"/>
    </row>
    <row r="8" spans="1:17" ht="18">
      <c r="A8" s="111"/>
      <c r="B8" s="422" t="s">
        <v>278</v>
      </c>
      <c r="C8" s="421"/>
      <c r="D8" s="114"/>
      <c r="E8" s="114"/>
      <c r="F8" s="116"/>
      <c r="G8" s="125"/>
      <c r="H8" s="17"/>
      <c r="I8" s="65"/>
      <c r="J8" s="65"/>
      <c r="K8" s="67"/>
      <c r="L8" s="66"/>
      <c r="M8" s="64"/>
      <c r="N8" s="65"/>
      <c r="O8" s="65"/>
      <c r="P8" s="67"/>
      <c r="Q8" s="146"/>
    </row>
    <row r="9" spans="1:17" ht="18">
      <c r="A9" s="118"/>
      <c r="B9" s="423" t="s">
        <v>279</v>
      </c>
      <c r="C9" s="424" t="s">
        <v>273</v>
      </c>
      <c r="D9" s="119"/>
      <c r="E9" s="114"/>
      <c r="F9" s="116"/>
      <c r="G9" s="21"/>
      <c r="H9" s="17"/>
      <c r="I9" s="65"/>
      <c r="J9" s="65"/>
      <c r="K9" s="67"/>
      <c r="L9" s="175"/>
      <c r="M9" s="65"/>
      <c r="N9" s="65"/>
      <c r="O9" s="65"/>
      <c r="P9" s="67"/>
      <c r="Q9" s="146"/>
    </row>
    <row r="10" spans="1:17" s="448" customFormat="1" ht="20.25">
      <c r="A10" s="413">
        <v>1</v>
      </c>
      <c r="B10" s="529" t="s">
        <v>274</v>
      </c>
      <c r="C10" s="421">
        <v>5295181</v>
      </c>
      <c r="D10" s="439" t="s">
        <v>12</v>
      </c>
      <c r="E10" s="114" t="s">
        <v>346</v>
      </c>
      <c r="F10" s="530">
        <v>1000</v>
      </c>
      <c r="G10" s="444">
        <v>42969</v>
      </c>
      <c r="H10" s="445">
        <v>40987</v>
      </c>
      <c r="I10" s="445">
        <f>G10-H10</f>
        <v>1982</v>
      </c>
      <c r="J10" s="445">
        <f>$F10*I10</f>
        <v>1982000</v>
      </c>
      <c r="K10" s="445">
        <f>J10/1000000</f>
        <v>1.982</v>
      </c>
      <c r="L10" s="444">
        <v>999989</v>
      </c>
      <c r="M10" s="445">
        <v>999989</v>
      </c>
      <c r="N10" s="446">
        <f>L10-M10</f>
        <v>0</v>
      </c>
      <c r="O10" s="446">
        <f>$F10*N10</f>
        <v>0</v>
      </c>
      <c r="P10" s="531">
        <f>O10/1000000</f>
        <v>0</v>
      </c>
      <c r="Q10" s="452"/>
    </row>
    <row r="11" spans="1:17" s="448" customFormat="1" ht="20.25">
      <c r="A11" s="413">
        <v>2</v>
      </c>
      <c r="B11" s="529" t="s">
        <v>276</v>
      </c>
      <c r="C11" s="421">
        <v>4864886</v>
      </c>
      <c r="D11" s="439" t="s">
        <v>12</v>
      </c>
      <c r="E11" s="114" t="s">
        <v>346</v>
      </c>
      <c r="F11" s="530">
        <v>5000</v>
      </c>
      <c r="G11" s="444">
        <v>15632</v>
      </c>
      <c r="H11" s="445">
        <v>15381</v>
      </c>
      <c r="I11" s="445">
        <f>G11-H11</f>
        <v>251</v>
      </c>
      <c r="J11" s="445">
        <f>$F11*I11</f>
        <v>1255000</v>
      </c>
      <c r="K11" s="445">
        <f>J11/1000000</f>
        <v>1.255</v>
      </c>
      <c r="L11" s="444">
        <v>78</v>
      </c>
      <c r="M11" s="445">
        <v>78</v>
      </c>
      <c r="N11" s="446">
        <f>L11-M11</f>
        <v>0</v>
      </c>
      <c r="O11" s="446">
        <f>$F11*N11</f>
        <v>0</v>
      </c>
      <c r="P11" s="531">
        <f>O11/1000000</f>
        <v>0</v>
      </c>
      <c r="Q11" s="452"/>
    </row>
    <row r="12" spans="1:17" ht="14.25">
      <c r="A12" s="92"/>
      <c r="B12" s="123"/>
      <c r="C12" s="104"/>
      <c r="D12" s="439"/>
      <c r="E12" s="121"/>
      <c r="F12" s="122"/>
      <c r="G12" s="126"/>
      <c r="H12" s="127"/>
      <c r="I12" s="65"/>
      <c r="J12" s="65"/>
      <c r="K12" s="67"/>
      <c r="L12" s="175"/>
      <c r="M12" s="65"/>
      <c r="N12" s="65"/>
      <c r="O12" s="65"/>
      <c r="P12" s="67"/>
      <c r="Q12" s="146"/>
    </row>
    <row r="13" spans="1:17" ht="14.25">
      <c r="A13" s="92"/>
      <c r="B13" s="120"/>
      <c r="C13" s="104"/>
      <c r="D13" s="439"/>
      <c r="E13" s="121"/>
      <c r="F13" s="122"/>
      <c r="G13" s="126"/>
      <c r="H13" s="127"/>
      <c r="I13" s="65"/>
      <c r="J13" s="65"/>
      <c r="K13" s="67"/>
      <c r="L13" s="175"/>
      <c r="M13" s="65"/>
      <c r="N13" s="65"/>
      <c r="O13" s="65"/>
      <c r="P13" s="67"/>
      <c r="Q13" s="146"/>
    </row>
    <row r="14" spans="1:17" ht="18">
      <c r="A14" s="92"/>
      <c r="B14" s="120"/>
      <c r="C14" s="104"/>
      <c r="D14" s="439"/>
      <c r="E14" s="121"/>
      <c r="F14" s="122"/>
      <c r="G14" s="126"/>
      <c r="H14" s="434" t="s">
        <v>311</v>
      </c>
      <c r="I14" s="416"/>
      <c r="J14" s="287"/>
      <c r="K14" s="417">
        <f>SUM(K10:K11)</f>
        <v>3.237</v>
      </c>
      <c r="L14" s="175"/>
      <c r="M14" s="435" t="s">
        <v>311</v>
      </c>
      <c r="N14" s="418"/>
      <c r="O14" s="414"/>
      <c r="P14" s="419">
        <f>SUM(P10:P11)</f>
        <v>0</v>
      </c>
      <c r="Q14" s="146"/>
    </row>
    <row r="15" spans="1:17" ht="18">
      <c r="A15" s="92"/>
      <c r="B15" s="303"/>
      <c r="C15" s="302"/>
      <c r="D15" s="439"/>
      <c r="E15" s="121"/>
      <c r="F15" s="122"/>
      <c r="G15" s="126"/>
      <c r="H15" s="127"/>
      <c r="I15" s="65"/>
      <c r="J15" s="65"/>
      <c r="K15" s="67"/>
      <c r="L15" s="175"/>
      <c r="M15" s="65"/>
      <c r="N15" s="65"/>
      <c r="O15" s="65"/>
      <c r="P15" s="67"/>
      <c r="Q15" s="146"/>
    </row>
    <row r="16" spans="1:17" ht="18">
      <c r="A16" s="21"/>
      <c r="B16" s="17"/>
      <c r="C16" s="17"/>
      <c r="D16" s="17"/>
      <c r="E16" s="17"/>
      <c r="F16" s="17"/>
      <c r="G16" s="21"/>
      <c r="H16" s="437"/>
      <c r="I16" s="436"/>
      <c r="J16" s="383"/>
      <c r="K16" s="420"/>
      <c r="L16" s="21"/>
      <c r="M16" s="437"/>
      <c r="N16" s="420"/>
      <c r="O16" s="383"/>
      <c r="P16" s="420"/>
      <c r="Q16" s="146"/>
    </row>
    <row r="17" spans="1:17" ht="12.75">
      <c r="A17" s="21"/>
      <c r="B17" s="17"/>
      <c r="C17" s="17"/>
      <c r="D17" s="17"/>
      <c r="E17" s="17"/>
      <c r="F17" s="17"/>
      <c r="G17" s="21"/>
      <c r="H17" s="17"/>
      <c r="I17" s="17"/>
      <c r="J17" s="17"/>
      <c r="K17" s="17"/>
      <c r="L17" s="21"/>
      <c r="M17" s="17"/>
      <c r="N17" s="17"/>
      <c r="O17" s="17"/>
      <c r="P17" s="98"/>
      <c r="Q17" s="146"/>
    </row>
    <row r="18" spans="1:17" ht="13.5" thickBot="1">
      <c r="A18" s="25"/>
      <c r="B18" s="26"/>
      <c r="C18" s="26"/>
      <c r="D18" s="26"/>
      <c r="E18" s="26"/>
      <c r="F18" s="26"/>
      <c r="G18" s="25"/>
      <c r="H18" s="26"/>
      <c r="I18" s="188"/>
      <c r="J18" s="26"/>
      <c r="K18" s="189"/>
      <c r="L18" s="25"/>
      <c r="M18" s="26"/>
      <c r="N18" s="188"/>
      <c r="O18" s="26"/>
      <c r="P18" s="189"/>
      <c r="Q18" s="147"/>
    </row>
    <row r="19" ht="13.5" thickTop="1"/>
    <row r="23" spans="1:16" ht="18">
      <c r="A23" s="425" t="s">
        <v>281</v>
      </c>
      <c r="B23" s="177"/>
      <c r="C23" s="177"/>
      <c r="D23" s="177"/>
      <c r="E23" s="177"/>
      <c r="F23" s="177"/>
      <c r="K23" s="128">
        <f>(K14+K16)</f>
        <v>3.237</v>
      </c>
      <c r="L23" s="129"/>
      <c r="M23" s="129"/>
      <c r="N23" s="129"/>
      <c r="O23" s="129"/>
      <c r="P23" s="128">
        <f>(P14+P16)</f>
        <v>0</v>
      </c>
    </row>
    <row r="26" spans="1:2" ht="18">
      <c r="A26" s="425" t="s">
        <v>282</v>
      </c>
      <c r="B26" s="425" t="s">
        <v>283</v>
      </c>
    </row>
    <row r="27" spans="1:16" ht="18">
      <c r="A27" s="190"/>
      <c r="B27" s="190"/>
      <c r="H27" s="150" t="s">
        <v>284</v>
      </c>
      <c r="I27" s="177"/>
      <c r="J27" s="150"/>
      <c r="K27" s="262">
        <v>0</v>
      </c>
      <c r="L27" s="262"/>
      <c r="M27" s="262"/>
      <c r="N27" s="262"/>
      <c r="O27" s="262"/>
      <c r="P27" s="262">
        <v>0</v>
      </c>
    </row>
    <row r="28" spans="8:16" ht="18">
      <c r="H28" s="150" t="s">
        <v>285</v>
      </c>
      <c r="I28" s="177"/>
      <c r="J28" s="150"/>
      <c r="K28" s="262">
        <f>BRPL!K18</f>
        <v>0</v>
      </c>
      <c r="L28" s="262"/>
      <c r="M28" s="262"/>
      <c r="N28" s="262"/>
      <c r="O28" s="262"/>
      <c r="P28" s="262">
        <f>BRPL!P18</f>
        <v>0</v>
      </c>
    </row>
    <row r="29" spans="8:16" ht="18">
      <c r="H29" s="150" t="s">
        <v>286</v>
      </c>
      <c r="I29" s="177"/>
      <c r="J29" s="150"/>
      <c r="K29" s="177">
        <f>BYPL!K31</f>
        <v>-1.0585</v>
      </c>
      <c r="L29" s="177"/>
      <c r="M29" s="426"/>
      <c r="N29" s="177"/>
      <c r="O29" s="177"/>
      <c r="P29" s="177">
        <f>BYPL!P31</f>
        <v>-4.2326500000000005</v>
      </c>
    </row>
    <row r="30" spans="8:16" ht="18">
      <c r="H30" s="150" t="s">
        <v>287</v>
      </c>
      <c r="I30" s="177"/>
      <c r="J30" s="150"/>
      <c r="K30" s="177">
        <f>NDMC!K32</f>
        <v>-0.436</v>
      </c>
      <c r="L30" s="177"/>
      <c r="M30" s="177"/>
      <c r="N30" s="177"/>
      <c r="O30" s="177"/>
      <c r="P30" s="177">
        <f>NDMC!P32</f>
        <v>0.018000000000000002</v>
      </c>
    </row>
    <row r="31" spans="8:16" ht="18">
      <c r="H31" s="150" t="s">
        <v>288</v>
      </c>
      <c r="I31" s="177"/>
      <c r="J31" s="150"/>
      <c r="K31" s="177">
        <v>0</v>
      </c>
      <c r="L31" s="177"/>
      <c r="M31" s="177"/>
      <c r="N31" s="177"/>
      <c r="O31" s="177"/>
      <c r="P31" s="177">
        <v>0</v>
      </c>
    </row>
    <row r="32" spans="8:16" ht="18">
      <c r="H32" s="150" t="s">
        <v>457</v>
      </c>
      <c r="I32" s="177"/>
      <c r="J32" s="150"/>
      <c r="K32" s="177">
        <v>0</v>
      </c>
      <c r="L32" s="177"/>
      <c r="M32" s="177"/>
      <c r="N32" s="177"/>
      <c r="O32" s="177"/>
      <c r="P32" s="177">
        <v>0</v>
      </c>
    </row>
    <row r="33" spans="8:16" ht="18">
      <c r="H33" s="427" t="s">
        <v>289</v>
      </c>
      <c r="I33" s="150"/>
      <c r="J33" s="150"/>
      <c r="K33" s="150">
        <f>SUM(K27:K31)</f>
        <v>-1.4945</v>
      </c>
      <c r="L33" s="177"/>
      <c r="M33" s="177"/>
      <c r="N33" s="177"/>
      <c r="O33" s="177"/>
      <c r="P33" s="150">
        <f>SUM(P27:P31)</f>
        <v>-4.214650000000001</v>
      </c>
    </row>
    <row r="34" spans="8:16" ht="18">
      <c r="H34" s="177"/>
      <c r="I34" s="177"/>
      <c r="J34" s="177"/>
      <c r="K34" s="177"/>
      <c r="L34" s="177"/>
      <c r="M34" s="177"/>
      <c r="N34" s="177"/>
      <c r="O34" s="177"/>
      <c r="P34" s="177"/>
    </row>
    <row r="35" spans="1:16" ht="18">
      <c r="A35" s="425" t="s">
        <v>312</v>
      </c>
      <c r="B35" s="106"/>
      <c r="C35" s="106"/>
      <c r="D35" s="106"/>
      <c r="E35" s="106"/>
      <c r="F35" s="106"/>
      <c r="G35" s="106"/>
      <c r="H35" s="150"/>
      <c r="I35" s="428"/>
      <c r="J35" s="150"/>
      <c r="K35" s="428">
        <f>K23+K33</f>
        <v>1.7425000000000002</v>
      </c>
      <c r="L35" s="177"/>
      <c r="M35" s="177"/>
      <c r="N35" s="177"/>
      <c r="O35" s="177"/>
      <c r="P35" s="428">
        <f>P23+P33</f>
        <v>-4.214650000000001</v>
      </c>
    </row>
    <row r="36" spans="1:10" ht="18">
      <c r="A36" s="150"/>
      <c r="B36" s="105"/>
      <c r="C36" s="106"/>
      <c r="D36" s="106"/>
      <c r="E36" s="106"/>
      <c r="F36" s="106"/>
      <c r="G36" s="106"/>
      <c r="H36" s="106"/>
      <c r="I36" s="131"/>
      <c r="J36" s="106"/>
    </row>
    <row r="37" spans="1:10" ht="18">
      <c r="A37" s="427" t="s">
        <v>290</v>
      </c>
      <c r="B37" s="150" t="s">
        <v>291</v>
      </c>
      <c r="C37" s="106"/>
      <c r="D37" s="106"/>
      <c r="E37" s="106"/>
      <c r="F37" s="106"/>
      <c r="G37" s="106"/>
      <c r="H37" s="106"/>
      <c r="I37" s="131"/>
      <c r="J37" s="106"/>
    </row>
    <row r="38" spans="1:10" ht="12.75">
      <c r="A38" s="130"/>
      <c r="B38" s="105"/>
      <c r="C38" s="106"/>
      <c r="D38" s="106"/>
      <c r="E38" s="106"/>
      <c r="F38" s="106"/>
      <c r="G38" s="106"/>
      <c r="H38" s="106"/>
      <c r="I38" s="131"/>
      <c r="J38" s="106"/>
    </row>
    <row r="39" spans="1:16" ht="18">
      <c r="A39" s="429" t="s">
        <v>292</v>
      </c>
      <c r="B39" s="430" t="s">
        <v>293</v>
      </c>
      <c r="C39" s="431" t="s">
        <v>294</v>
      </c>
      <c r="D39" s="430"/>
      <c r="E39" s="430"/>
      <c r="F39" s="430"/>
      <c r="G39" s="383">
        <v>32.1502</v>
      </c>
      <c r="H39" s="430" t="s">
        <v>295</v>
      </c>
      <c r="I39" s="430"/>
      <c r="J39" s="432"/>
      <c r="K39" s="430">
        <f aca="true" t="shared" si="0" ref="K39:K44">($K$35*G39)/100</f>
        <v>0.560217235</v>
      </c>
      <c r="L39" s="430"/>
      <c r="M39" s="430"/>
      <c r="N39" s="430"/>
      <c r="O39" s="430"/>
      <c r="P39" s="430">
        <f aca="true" t="shared" si="1" ref="P39:P44">($P$35*G39)/100</f>
        <v>-1.3550184043000002</v>
      </c>
    </row>
    <row r="40" spans="1:16" ht="18">
      <c r="A40" s="429" t="s">
        <v>296</v>
      </c>
      <c r="B40" s="430" t="s">
        <v>347</v>
      </c>
      <c r="C40" s="431" t="s">
        <v>294</v>
      </c>
      <c r="D40" s="430"/>
      <c r="E40" s="430"/>
      <c r="F40" s="430"/>
      <c r="G40" s="383">
        <v>39.5028</v>
      </c>
      <c r="H40" s="430" t="s">
        <v>295</v>
      </c>
      <c r="I40" s="430"/>
      <c r="J40" s="432"/>
      <c r="K40" s="430">
        <f t="shared" si="0"/>
        <v>0.6883362900000001</v>
      </c>
      <c r="L40" s="430"/>
      <c r="M40" s="430"/>
      <c r="N40" s="430"/>
      <c r="O40" s="430"/>
      <c r="P40" s="430">
        <f t="shared" si="1"/>
        <v>-1.6649047602000002</v>
      </c>
    </row>
    <row r="41" spans="1:16" ht="18">
      <c r="A41" s="429" t="s">
        <v>297</v>
      </c>
      <c r="B41" s="430" t="s">
        <v>348</v>
      </c>
      <c r="C41" s="431" t="s">
        <v>294</v>
      </c>
      <c r="D41" s="430"/>
      <c r="E41" s="430"/>
      <c r="F41" s="430"/>
      <c r="G41" s="383">
        <v>22.865</v>
      </c>
      <c r="H41" s="430" t="s">
        <v>295</v>
      </c>
      <c r="I41" s="430"/>
      <c r="J41" s="432"/>
      <c r="K41" s="430">
        <f t="shared" si="0"/>
        <v>0.39842262500000003</v>
      </c>
      <c r="L41" s="430"/>
      <c r="M41" s="430"/>
      <c r="N41" s="430"/>
      <c r="O41" s="430"/>
      <c r="P41" s="430">
        <f t="shared" si="1"/>
        <v>-0.9636797225000001</v>
      </c>
    </row>
    <row r="42" spans="1:16" ht="18">
      <c r="A42" s="429" t="s">
        <v>298</v>
      </c>
      <c r="B42" s="430" t="s">
        <v>349</v>
      </c>
      <c r="C42" s="431" t="s">
        <v>294</v>
      </c>
      <c r="D42" s="430"/>
      <c r="E42" s="430"/>
      <c r="F42" s="430"/>
      <c r="G42" s="383">
        <v>4.4712</v>
      </c>
      <c r="H42" s="430" t="s">
        <v>295</v>
      </c>
      <c r="I42" s="430"/>
      <c r="J42" s="432"/>
      <c r="K42" s="430">
        <f t="shared" si="0"/>
        <v>0.07791065999999999</v>
      </c>
      <c r="L42" s="430"/>
      <c r="M42" s="430"/>
      <c r="N42" s="430"/>
      <c r="O42" s="430"/>
      <c r="P42" s="430">
        <f t="shared" si="1"/>
        <v>-0.1884454308</v>
      </c>
    </row>
    <row r="43" spans="1:16" ht="18">
      <c r="A43" s="429" t="s">
        <v>299</v>
      </c>
      <c r="B43" s="430" t="s">
        <v>350</v>
      </c>
      <c r="C43" s="431" t="s">
        <v>294</v>
      </c>
      <c r="D43" s="430"/>
      <c r="E43" s="430"/>
      <c r="F43" s="430"/>
      <c r="G43" s="383">
        <v>0.6676</v>
      </c>
      <c r="H43" s="430" t="s">
        <v>295</v>
      </c>
      <c r="I43" s="430"/>
      <c r="J43" s="432"/>
      <c r="K43" s="430">
        <f t="shared" si="0"/>
        <v>0.011632930000000001</v>
      </c>
      <c r="L43" s="430"/>
      <c r="M43" s="430"/>
      <c r="N43" s="430"/>
      <c r="O43" s="430"/>
      <c r="P43" s="430">
        <f t="shared" si="1"/>
        <v>-0.028137003400000006</v>
      </c>
    </row>
    <row r="44" spans="1:16" ht="18">
      <c r="A44" s="429" t="s">
        <v>455</v>
      </c>
      <c r="B44" s="430" t="s">
        <v>456</v>
      </c>
      <c r="C44" s="431" t="s">
        <v>294</v>
      </c>
      <c r="F44" s="132"/>
      <c r="G44" s="807">
        <v>0.3432</v>
      </c>
      <c r="H44" s="430" t="s">
        <v>295</v>
      </c>
      <c r="J44" s="133"/>
      <c r="K44" s="430">
        <f t="shared" si="0"/>
        <v>0.00598026</v>
      </c>
      <c r="P44" s="430">
        <f t="shared" si="1"/>
        <v>-0.014464678800000002</v>
      </c>
    </row>
    <row r="45" spans="1:10" ht="15">
      <c r="A45" s="433" t="s">
        <v>490</v>
      </c>
      <c r="F45" s="132"/>
      <c r="J45" s="133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zoomScale="50" zoomScaleNormal="50" zoomScaleSheetLayoutView="55" workbookViewId="0" topLeftCell="A1">
      <selection activeCell="N28" sqref="N28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9.71093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5" max="15" width="5.00390625" style="0" customWidth="1"/>
    <col min="16" max="16" width="4.140625" style="0" hidden="1" customWidth="1"/>
  </cols>
  <sheetData>
    <row r="1" spans="1:18" ht="68.25" customHeight="1" thickTop="1">
      <c r="A1" s="196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254"/>
      <c r="R1" s="17"/>
    </row>
    <row r="2" spans="1:18" ht="30">
      <c r="A2" s="198"/>
      <c r="B2" s="17"/>
      <c r="C2" s="17"/>
      <c r="D2" s="17"/>
      <c r="E2" s="17"/>
      <c r="F2" s="17"/>
      <c r="G2" s="376" t="s">
        <v>345</v>
      </c>
      <c r="H2" s="17"/>
      <c r="I2" s="17"/>
      <c r="J2" s="17"/>
      <c r="K2" s="17"/>
      <c r="L2" s="17"/>
      <c r="M2" s="17"/>
      <c r="N2" s="17"/>
      <c r="O2" s="17"/>
      <c r="P2" s="17"/>
      <c r="Q2" s="255"/>
      <c r="R2" s="17"/>
    </row>
    <row r="3" spans="1:18" ht="26.25">
      <c r="A3" s="198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55"/>
      <c r="R3" s="17"/>
    </row>
    <row r="4" spans="1:18" ht="25.5">
      <c r="A4" s="199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55"/>
      <c r="R4" s="17"/>
    </row>
    <row r="5" spans="1:18" ht="23.25">
      <c r="A5" s="204"/>
      <c r="B5" s="17"/>
      <c r="C5" s="371" t="s">
        <v>375</v>
      </c>
      <c r="D5" s="17"/>
      <c r="E5" s="17"/>
      <c r="F5" s="17"/>
      <c r="G5" s="17"/>
      <c r="H5" s="17"/>
      <c r="I5" s="17"/>
      <c r="J5" s="17"/>
      <c r="K5" s="17"/>
      <c r="L5" s="201"/>
      <c r="M5" s="17"/>
      <c r="N5" s="17"/>
      <c r="O5" s="17"/>
      <c r="P5" s="17"/>
      <c r="Q5" s="255"/>
      <c r="R5" s="17"/>
    </row>
    <row r="6" spans="1:18" ht="18">
      <c r="A6" s="200"/>
      <c r="B6" s="103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55"/>
      <c r="R6" s="17"/>
    </row>
    <row r="7" spans="1:18" ht="26.25">
      <c r="A7" s="198"/>
      <c r="B7" s="17"/>
      <c r="C7" s="17"/>
      <c r="D7" s="17"/>
      <c r="E7" s="17"/>
      <c r="F7" s="241" t="s">
        <v>481</v>
      </c>
      <c r="G7" s="17"/>
      <c r="H7" s="17"/>
      <c r="I7" s="17"/>
      <c r="J7" s="17"/>
      <c r="K7" s="17"/>
      <c r="L7" s="201"/>
      <c r="M7" s="17"/>
      <c r="N7" s="17"/>
      <c r="O7" s="17"/>
      <c r="P7" s="17"/>
      <c r="Q7" s="255"/>
      <c r="R7" s="17"/>
    </row>
    <row r="8" spans="1:18" ht="25.5">
      <c r="A8" s="199"/>
      <c r="B8" s="202"/>
      <c r="C8" s="17"/>
      <c r="D8" s="17"/>
      <c r="E8" s="17"/>
      <c r="F8" s="17"/>
      <c r="G8" s="17"/>
      <c r="H8" s="203"/>
      <c r="I8" s="17"/>
      <c r="J8" s="17"/>
      <c r="K8" s="17"/>
      <c r="L8" s="17"/>
      <c r="M8" s="17"/>
      <c r="N8" s="17"/>
      <c r="O8" s="17"/>
      <c r="P8" s="17"/>
      <c r="Q8" s="255"/>
      <c r="R8" s="17"/>
    </row>
    <row r="9" spans="1:18" ht="12.75">
      <c r="A9" s="204"/>
      <c r="B9" s="17"/>
      <c r="C9" s="17"/>
      <c r="D9" s="17"/>
      <c r="E9" s="17"/>
      <c r="F9" s="17"/>
      <c r="G9" s="17"/>
      <c r="H9" s="205"/>
      <c r="I9" s="17"/>
      <c r="J9" s="17"/>
      <c r="K9" s="17"/>
      <c r="L9" s="17"/>
      <c r="M9" s="17"/>
      <c r="N9" s="17"/>
      <c r="O9" s="17"/>
      <c r="P9" s="17"/>
      <c r="Q9" s="255"/>
      <c r="R9" s="17"/>
    </row>
    <row r="10" spans="1:18" ht="45.75" customHeight="1">
      <c r="A10" s="204"/>
      <c r="B10" s="248" t="s">
        <v>313</v>
      </c>
      <c r="C10" s="17"/>
      <c r="D10" s="17"/>
      <c r="E10" s="17"/>
      <c r="F10" s="17"/>
      <c r="G10" s="17"/>
      <c r="H10" s="205"/>
      <c r="I10" s="242"/>
      <c r="J10" s="64"/>
      <c r="K10" s="64"/>
      <c r="L10" s="64"/>
      <c r="M10" s="64"/>
      <c r="N10" s="242"/>
      <c r="O10" s="64"/>
      <c r="P10" s="64"/>
      <c r="Q10" s="255"/>
      <c r="R10" s="17"/>
    </row>
    <row r="11" spans="1:19" ht="20.25">
      <c r="A11" s="204"/>
      <c r="B11" s="17"/>
      <c r="C11" s="17"/>
      <c r="D11" s="17"/>
      <c r="E11" s="17"/>
      <c r="F11" s="17"/>
      <c r="G11" s="17"/>
      <c r="H11" s="208"/>
      <c r="I11" s="391" t="s">
        <v>332</v>
      </c>
      <c r="J11" s="243"/>
      <c r="K11" s="243"/>
      <c r="L11" s="243"/>
      <c r="M11" s="243"/>
      <c r="N11" s="391" t="s">
        <v>333</v>
      </c>
      <c r="O11" s="243"/>
      <c r="P11" s="243"/>
      <c r="Q11" s="365"/>
      <c r="R11" s="211"/>
      <c r="S11" s="191"/>
    </row>
    <row r="12" spans="1:18" ht="12.75">
      <c r="A12" s="204"/>
      <c r="B12" s="17"/>
      <c r="C12" s="17"/>
      <c r="D12" s="17"/>
      <c r="E12" s="17"/>
      <c r="F12" s="17"/>
      <c r="G12" s="17"/>
      <c r="H12" s="205"/>
      <c r="I12" s="240"/>
      <c r="J12" s="240"/>
      <c r="K12" s="240"/>
      <c r="L12" s="240"/>
      <c r="M12" s="240"/>
      <c r="N12" s="240"/>
      <c r="O12" s="240"/>
      <c r="P12" s="240"/>
      <c r="Q12" s="255"/>
      <c r="R12" s="17"/>
    </row>
    <row r="13" spans="1:18" ht="26.25">
      <c r="A13" s="370">
        <v>1</v>
      </c>
      <c r="B13" s="371" t="s">
        <v>314</v>
      </c>
      <c r="C13" s="372"/>
      <c r="D13" s="372"/>
      <c r="E13" s="369"/>
      <c r="F13" s="369"/>
      <c r="G13" s="207"/>
      <c r="H13" s="366"/>
      <c r="I13" s="367">
        <f>NDPL!K169</f>
        <v>-22.091881535</v>
      </c>
      <c r="J13" s="241"/>
      <c r="K13" s="241"/>
      <c r="L13" s="241"/>
      <c r="M13" s="366"/>
      <c r="N13" s="367">
        <f>NDPL!P169</f>
        <v>-0.42259890430000013</v>
      </c>
      <c r="O13" s="241"/>
      <c r="P13" s="241"/>
      <c r="Q13" s="255"/>
      <c r="R13" s="17"/>
    </row>
    <row r="14" spans="1:18" ht="26.25">
      <c r="A14" s="370"/>
      <c r="B14" s="371"/>
      <c r="C14" s="372"/>
      <c r="D14" s="372"/>
      <c r="E14" s="369"/>
      <c r="F14" s="369"/>
      <c r="G14" s="207"/>
      <c r="H14" s="366"/>
      <c r="I14" s="367"/>
      <c r="J14" s="241"/>
      <c r="K14" s="241"/>
      <c r="L14" s="241"/>
      <c r="M14" s="366"/>
      <c r="N14" s="367"/>
      <c r="O14" s="241"/>
      <c r="P14" s="241"/>
      <c r="Q14" s="255"/>
      <c r="R14" s="17"/>
    </row>
    <row r="15" spans="1:18" ht="26.25">
      <c r="A15" s="370"/>
      <c r="B15" s="371"/>
      <c r="C15" s="372"/>
      <c r="D15" s="372"/>
      <c r="E15" s="369"/>
      <c r="F15" s="369"/>
      <c r="G15" s="202"/>
      <c r="H15" s="366"/>
      <c r="I15" s="367"/>
      <c r="J15" s="241"/>
      <c r="K15" s="241"/>
      <c r="L15" s="241"/>
      <c r="M15" s="366"/>
      <c r="N15" s="367"/>
      <c r="O15" s="241"/>
      <c r="P15" s="241"/>
      <c r="Q15" s="255"/>
      <c r="R15" s="17"/>
    </row>
    <row r="16" spans="1:18" ht="23.25" customHeight="1">
      <c r="A16" s="370">
        <v>2</v>
      </c>
      <c r="B16" s="371" t="s">
        <v>315</v>
      </c>
      <c r="C16" s="372"/>
      <c r="D16" s="372"/>
      <c r="E16" s="369"/>
      <c r="F16" s="369"/>
      <c r="G16" s="207"/>
      <c r="H16" s="366"/>
      <c r="I16" s="367">
        <f>BRPL!K214</f>
        <v>-25.059053789999993</v>
      </c>
      <c r="J16" s="241"/>
      <c r="K16" s="241"/>
      <c r="L16" s="241"/>
      <c r="M16" s="366"/>
      <c r="N16" s="367">
        <f>BRPL!P214</f>
        <v>-0.7790492602000003</v>
      </c>
      <c r="O16" s="241"/>
      <c r="P16" s="241"/>
      <c r="Q16" s="255"/>
      <c r="R16" s="17"/>
    </row>
    <row r="17" spans="1:18" ht="26.25">
      <c r="A17" s="370"/>
      <c r="B17" s="371"/>
      <c r="C17" s="372"/>
      <c r="D17" s="372"/>
      <c r="E17" s="369"/>
      <c r="F17" s="369"/>
      <c r="G17" s="207"/>
      <c r="H17" s="366"/>
      <c r="I17" s="367"/>
      <c r="J17" s="241"/>
      <c r="K17" s="241"/>
      <c r="L17" s="241"/>
      <c r="M17" s="366"/>
      <c r="N17" s="367"/>
      <c r="O17" s="241"/>
      <c r="P17" s="241"/>
      <c r="Q17" s="255"/>
      <c r="R17" s="17"/>
    </row>
    <row r="18" spans="1:18" ht="26.25">
      <c r="A18" s="370"/>
      <c r="B18" s="371"/>
      <c r="C18" s="372"/>
      <c r="D18" s="372"/>
      <c r="E18" s="369"/>
      <c r="F18" s="369"/>
      <c r="G18" s="202"/>
      <c r="H18" s="366"/>
      <c r="I18" s="367"/>
      <c r="J18" s="241"/>
      <c r="K18" s="241"/>
      <c r="L18" s="241"/>
      <c r="M18" s="366"/>
      <c r="N18" s="367"/>
      <c r="O18" s="241"/>
      <c r="P18" s="241"/>
      <c r="Q18" s="255"/>
      <c r="R18" s="17"/>
    </row>
    <row r="19" spans="1:18" ht="23.25" customHeight="1">
      <c r="A19" s="370">
        <v>3</v>
      </c>
      <c r="B19" s="371" t="s">
        <v>316</v>
      </c>
      <c r="C19" s="372"/>
      <c r="D19" s="372"/>
      <c r="E19" s="369"/>
      <c r="F19" s="369"/>
      <c r="G19" s="207"/>
      <c r="H19" s="366" t="s">
        <v>344</v>
      </c>
      <c r="I19" s="367">
        <f>BYPL!K173</f>
        <v>12.546757155000002</v>
      </c>
      <c r="J19" s="241"/>
      <c r="K19" s="241"/>
      <c r="L19" s="241"/>
      <c r="M19" s="366"/>
      <c r="N19" s="367">
        <f>BYPL!P173</f>
        <v>-4.6147214025</v>
      </c>
      <c r="O19" s="241"/>
      <c r="P19" s="241"/>
      <c r="Q19" s="255"/>
      <c r="R19" s="17"/>
    </row>
    <row r="20" spans="1:18" ht="26.25">
      <c r="A20" s="370"/>
      <c r="B20" s="371"/>
      <c r="C20" s="372"/>
      <c r="D20" s="372"/>
      <c r="E20" s="369"/>
      <c r="F20" s="369"/>
      <c r="G20" s="207"/>
      <c r="H20" s="366"/>
      <c r="I20" s="367"/>
      <c r="J20" s="241"/>
      <c r="K20" s="241"/>
      <c r="L20" s="241"/>
      <c r="M20" s="366"/>
      <c r="N20" s="367"/>
      <c r="O20" s="241"/>
      <c r="P20" s="241"/>
      <c r="Q20" s="255"/>
      <c r="R20" s="17"/>
    </row>
    <row r="21" spans="1:18" ht="26.25">
      <c r="A21" s="370"/>
      <c r="B21" s="373"/>
      <c r="C21" s="373"/>
      <c r="D21" s="373"/>
      <c r="E21" s="263"/>
      <c r="F21" s="263"/>
      <c r="G21" s="103"/>
      <c r="H21" s="366"/>
      <c r="I21" s="367"/>
      <c r="J21" s="241"/>
      <c r="K21" s="241"/>
      <c r="L21" s="241"/>
      <c r="M21" s="366"/>
      <c r="N21" s="367"/>
      <c r="O21" s="241"/>
      <c r="P21" s="241"/>
      <c r="Q21" s="255"/>
      <c r="R21" s="17"/>
    </row>
    <row r="22" spans="1:18" ht="26.25">
      <c r="A22" s="370">
        <v>4</v>
      </c>
      <c r="B22" s="371" t="s">
        <v>317</v>
      </c>
      <c r="C22" s="373"/>
      <c r="D22" s="373"/>
      <c r="E22" s="263"/>
      <c r="F22" s="263"/>
      <c r="G22" s="207"/>
      <c r="H22" s="366" t="s">
        <v>344</v>
      </c>
      <c r="I22" s="367">
        <f>NDMC!K85</f>
        <v>1.4853438899999998</v>
      </c>
      <c r="J22" s="241"/>
      <c r="K22" s="241"/>
      <c r="L22" s="241"/>
      <c r="M22" s="366"/>
      <c r="N22" s="367">
        <f>NDMC!P85</f>
        <v>-0.19915377080000002</v>
      </c>
      <c r="O22" s="241"/>
      <c r="P22" s="241"/>
      <c r="Q22" s="255"/>
      <c r="R22" s="17"/>
    </row>
    <row r="23" spans="1:18" ht="26.25">
      <c r="A23" s="370"/>
      <c r="B23" s="371"/>
      <c r="C23" s="373"/>
      <c r="D23" s="373"/>
      <c r="E23" s="263"/>
      <c r="F23" s="263"/>
      <c r="G23" s="207"/>
      <c r="H23" s="366"/>
      <c r="I23" s="367"/>
      <c r="J23" s="241"/>
      <c r="K23" s="241"/>
      <c r="L23" s="241"/>
      <c r="M23" s="366"/>
      <c r="N23" s="367"/>
      <c r="O23" s="241"/>
      <c r="P23" s="241"/>
      <c r="Q23" s="255"/>
      <c r="R23" s="17"/>
    </row>
    <row r="24" spans="1:18" ht="26.25">
      <c r="A24" s="370"/>
      <c r="B24" s="373"/>
      <c r="C24" s="373"/>
      <c r="D24" s="373"/>
      <c r="E24" s="263"/>
      <c r="F24" s="263"/>
      <c r="G24" s="103"/>
      <c r="H24" s="366"/>
      <c r="I24" s="367"/>
      <c r="J24" s="241"/>
      <c r="K24" s="241"/>
      <c r="L24" s="241"/>
      <c r="M24" s="366"/>
      <c r="N24" s="367"/>
      <c r="O24" s="241"/>
      <c r="P24" s="241"/>
      <c r="Q24" s="255"/>
      <c r="R24" s="17"/>
    </row>
    <row r="25" spans="1:18" ht="26.25">
      <c r="A25" s="370">
        <v>5</v>
      </c>
      <c r="B25" s="371" t="s">
        <v>318</v>
      </c>
      <c r="C25" s="373"/>
      <c r="D25" s="373"/>
      <c r="E25" s="263"/>
      <c r="F25" s="263"/>
      <c r="G25" s="207"/>
      <c r="H25" s="366" t="s">
        <v>344</v>
      </c>
      <c r="I25" s="367">
        <f>MES!K58</f>
        <v>0.19763293000000004</v>
      </c>
      <c r="J25" s="241"/>
      <c r="K25" s="241"/>
      <c r="L25" s="241"/>
      <c r="M25" s="366" t="s">
        <v>344</v>
      </c>
      <c r="N25" s="367">
        <f>MES!P58</f>
        <v>0.0641629966</v>
      </c>
      <c r="O25" s="241"/>
      <c r="P25" s="241"/>
      <c r="Q25" s="255"/>
      <c r="R25" s="17"/>
    </row>
    <row r="26" spans="1:18" ht="20.25">
      <c r="A26" s="204"/>
      <c r="B26" s="17"/>
      <c r="C26" s="17"/>
      <c r="D26" s="17"/>
      <c r="E26" s="17"/>
      <c r="F26" s="17"/>
      <c r="G26" s="17"/>
      <c r="H26" s="206"/>
      <c r="I26" s="368"/>
      <c r="J26" s="239"/>
      <c r="K26" s="239"/>
      <c r="L26" s="239"/>
      <c r="M26" s="239"/>
      <c r="N26" s="239"/>
      <c r="O26" s="239"/>
      <c r="P26" s="239"/>
      <c r="Q26" s="255"/>
      <c r="R26" s="17"/>
    </row>
    <row r="27" spans="1:18" ht="18">
      <c r="A27" s="200"/>
      <c r="B27" s="179"/>
      <c r="C27" s="209"/>
      <c r="D27" s="209"/>
      <c r="E27" s="209"/>
      <c r="F27" s="209"/>
      <c r="G27" s="210"/>
      <c r="H27" s="206"/>
      <c r="I27" s="17"/>
      <c r="J27" s="17"/>
      <c r="K27" s="17"/>
      <c r="L27" s="17"/>
      <c r="M27" s="17"/>
      <c r="N27" s="17"/>
      <c r="O27" s="17"/>
      <c r="P27" s="17"/>
      <c r="Q27" s="255"/>
      <c r="R27" s="17"/>
    </row>
    <row r="28" spans="1:18" ht="28.5" customHeight="1">
      <c r="A28" s="370">
        <v>6</v>
      </c>
      <c r="B28" s="371" t="s">
        <v>443</v>
      </c>
      <c r="C28" s="373"/>
      <c r="D28" s="373"/>
      <c r="E28" s="263"/>
      <c r="F28" s="263"/>
      <c r="G28" s="207"/>
      <c r="H28" s="366" t="s">
        <v>344</v>
      </c>
      <c r="I28" s="367">
        <f>Railway!K14</f>
        <v>0.066</v>
      </c>
      <c r="J28" s="241"/>
      <c r="K28" s="241"/>
      <c r="L28" s="241"/>
      <c r="M28" s="366" t="s">
        <v>344</v>
      </c>
      <c r="N28" s="367">
        <f>Railway!P14</f>
        <v>0</v>
      </c>
      <c r="O28" s="17"/>
      <c r="P28" s="17"/>
      <c r="Q28" s="255"/>
      <c r="R28" s="17"/>
    </row>
    <row r="29" spans="1:18" ht="54" customHeight="1" thickBot="1">
      <c r="A29" s="364" t="s">
        <v>319</v>
      </c>
      <c r="B29" s="244"/>
      <c r="C29" s="244"/>
      <c r="D29" s="244"/>
      <c r="E29" s="244"/>
      <c r="F29" s="244"/>
      <c r="G29" s="244"/>
      <c r="H29" s="245"/>
      <c r="I29" s="245"/>
      <c r="J29" s="245"/>
      <c r="K29" s="245"/>
      <c r="L29" s="245"/>
      <c r="M29" s="245"/>
      <c r="N29" s="245"/>
      <c r="O29" s="245"/>
      <c r="P29" s="245"/>
      <c r="Q29" s="256"/>
      <c r="R29" s="17"/>
    </row>
    <row r="30" spans="1:9" ht="13.5" thickTop="1">
      <c r="A30" s="197"/>
      <c r="B30" s="17"/>
      <c r="C30" s="17"/>
      <c r="D30" s="17"/>
      <c r="E30" s="17"/>
      <c r="F30" s="17"/>
      <c r="G30" s="17"/>
      <c r="H30" s="17"/>
      <c r="I30" s="17"/>
    </row>
    <row r="31" spans="1:9" ht="12.75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2.7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8">
      <c r="A33" s="209" t="s">
        <v>343</v>
      </c>
      <c r="B33" s="17"/>
      <c r="C33" s="17"/>
      <c r="D33" s="17"/>
      <c r="E33" s="363"/>
      <c r="F33" s="363"/>
      <c r="G33" s="17"/>
      <c r="H33" s="17"/>
      <c r="I33" s="17"/>
    </row>
    <row r="34" spans="1:9" ht="15">
      <c r="A34" s="233"/>
      <c r="B34" s="233"/>
      <c r="C34" s="233"/>
      <c r="D34" s="233"/>
      <c r="E34" s="363"/>
      <c r="F34" s="363"/>
      <c r="G34" s="17"/>
      <c r="H34" s="17"/>
      <c r="I34" s="17"/>
    </row>
    <row r="35" spans="1:9" s="363" customFormat="1" ht="15" customHeight="1">
      <c r="A35" s="375" t="s">
        <v>351</v>
      </c>
      <c r="E35"/>
      <c r="F35"/>
      <c r="G35" s="233"/>
      <c r="H35" s="233"/>
      <c r="I35" s="233"/>
    </row>
    <row r="36" spans="1:9" s="363" customFormat="1" ht="15" customHeight="1">
      <c r="A36" s="375"/>
      <c r="E36"/>
      <c r="F36"/>
      <c r="H36" s="233"/>
      <c r="I36" s="233"/>
    </row>
    <row r="37" spans="1:9" s="363" customFormat="1" ht="15" customHeight="1">
      <c r="A37" s="375" t="s">
        <v>352</v>
      </c>
      <c r="E37"/>
      <c r="F37"/>
      <c r="I37" s="233"/>
    </row>
    <row r="38" spans="1:9" s="363" customFormat="1" ht="15" customHeight="1">
      <c r="A38" s="374"/>
      <c r="E38"/>
      <c r="F38"/>
      <c r="I38" s="233"/>
    </row>
    <row r="39" spans="1:9" s="363" customFormat="1" ht="15" customHeight="1">
      <c r="A39" s="375"/>
      <c r="E39"/>
      <c r="F39"/>
      <c r="I39" s="233"/>
    </row>
    <row r="40" spans="1:6" s="363" customFormat="1" ht="15" customHeight="1">
      <c r="A40" s="375"/>
      <c r="B40" s="362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Neelam Bharti</dc:creator>
  <cp:keywords/>
  <dc:description/>
  <cp:lastModifiedBy>Windows User</cp:lastModifiedBy>
  <cp:lastPrinted>2018-11-27T09:48:27Z</cp:lastPrinted>
  <dcterms:created xsi:type="dcterms:W3CDTF">1996-10-14T23:33:28Z</dcterms:created>
  <dcterms:modified xsi:type="dcterms:W3CDTF">2018-11-29T05:04:30Z</dcterms:modified>
  <cp:category/>
  <cp:version/>
  <cp:contentType/>
  <cp:contentStatus/>
</cp:coreProperties>
</file>